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2.10.2025" sheetId="507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buget_2.10.2025!$A$1:$I$515</definedName>
    <definedName name="_xlnm.Print_Titles" localSheetId="0">buget_2.10.2025!$9:$15</definedName>
  </definedNames>
  <calcPr calcId="124519"/>
</workbook>
</file>

<file path=xl/calcChain.xml><?xml version="1.0" encoding="utf-8"?>
<calcChain xmlns="http://schemas.openxmlformats.org/spreadsheetml/2006/main">
  <c r="H26" i="507"/>
  <c r="G26"/>
  <c r="F26"/>
  <c r="E26"/>
  <c r="I451"/>
  <c r="I449" s="1"/>
  <c r="H451"/>
  <c r="G451"/>
  <c r="G449" s="1"/>
  <c r="F451"/>
  <c r="F449" s="1"/>
  <c r="E451"/>
  <c r="D451"/>
  <c r="I450"/>
  <c r="H450"/>
  <c r="G450"/>
  <c r="F450"/>
  <c r="E450"/>
  <c r="D450"/>
  <c r="C450"/>
  <c r="C448" s="1"/>
  <c r="I454"/>
  <c r="H454"/>
  <c r="G454"/>
  <c r="F454"/>
  <c r="E454"/>
  <c r="D454"/>
  <c r="C454"/>
  <c r="D455"/>
  <c r="I203"/>
  <c r="H203"/>
  <c r="G203"/>
  <c r="F203"/>
  <c r="E203"/>
  <c r="C203"/>
  <c r="D214"/>
  <c r="D203" s="1"/>
  <c r="D213"/>
  <c r="D472"/>
  <c r="D471"/>
  <c r="D470"/>
  <c r="I438"/>
  <c r="H438"/>
  <c r="H436" s="1"/>
  <c r="H428" s="1"/>
  <c r="G438"/>
  <c r="G436" s="1"/>
  <c r="G428" s="1"/>
  <c r="F438"/>
  <c r="F436" s="1"/>
  <c r="F428" s="1"/>
  <c r="E438"/>
  <c r="D438"/>
  <c r="C438"/>
  <c r="D441"/>
  <c r="I392"/>
  <c r="H392"/>
  <c r="G392"/>
  <c r="F392"/>
  <c r="E392"/>
  <c r="D392"/>
  <c r="I391"/>
  <c r="H391"/>
  <c r="G391"/>
  <c r="F391"/>
  <c r="F20" s="1"/>
  <c r="E391"/>
  <c r="C392"/>
  <c r="C391"/>
  <c r="D400"/>
  <c r="D399"/>
  <c r="D391" s="1"/>
  <c r="I405"/>
  <c r="H405"/>
  <c r="G405"/>
  <c r="F405"/>
  <c r="E405"/>
  <c r="E401" s="1"/>
  <c r="C405"/>
  <c r="C401" s="1"/>
  <c r="D408"/>
  <c r="D313"/>
  <c r="I41"/>
  <c r="H41"/>
  <c r="G41"/>
  <c r="F41"/>
  <c r="E41"/>
  <c r="D41"/>
  <c r="C41"/>
  <c r="D43"/>
  <c r="D510"/>
  <c r="D508" s="1"/>
  <c r="D504" s="1"/>
  <c r="D496" s="1"/>
  <c r="D509"/>
  <c r="D507" s="1"/>
  <c r="I508"/>
  <c r="H508"/>
  <c r="G508"/>
  <c r="F508"/>
  <c r="F504" s="1"/>
  <c r="F496" s="1"/>
  <c r="E508"/>
  <c r="C508"/>
  <c r="I507"/>
  <c r="H507"/>
  <c r="G507"/>
  <c r="G503" s="1"/>
  <c r="F507"/>
  <c r="E507"/>
  <c r="E503" s="1"/>
  <c r="C507"/>
  <c r="D506"/>
  <c r="D505" s="1"/>
  <c r="D503" s="1"/>
  <c r="I505"/>
  <c r="I503" s="1"/>
  <c r="I495" s="1"/>
  <c r="H505"/>
  <c r="G505"/>
  <c r="F505"/>
  <c r="F503" s="1"/>
  <c r="F495" s="1"/>
  <c r="E505"/>
  <c r="C505"/>
  <c r="I504"/>
  <c r="H504"/>
  <c r="H496" s="1"/>
  <c r="G504"/>
  <c r="E504"/>
  <c r="C504"/>
  <c r="H503"/>
  <c r="C503"/>
  <c r="D502"/>
  <c r="D501"/>
  <c r="D500"/>
  <c r="D499"/>
  <c r="D497" s="1"/>
  <c r="I498"/>
  <c r="I496" s="1"/>
  <c r="H498"/>
  <c r="G498"/>
  <c r="G496" s="1"/>
  <c r="F498"/>
  <c r="E498"/>
  <c r="D498"/>
  <c r="C498"/>
  <c r="C496" s="1"/>
  <c r="I497"/>
  <c r="H497"/>
  <c r="H495" s="1"/>
  <c r="G497"/>
  <c r="G495" s="1"/>
  <c r="F497"/>
  <c r="E497"/>
  <c r="C497"/>
  <c r="C495" s="1"/>
  <c r="E496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I476"/>
  <c r="I463" s="1"/>
  <c r="I461" s="1"/>
  <c r="H476"/>
  <c r="H463" s="1"/>
  <c r="H461" s="1"/>
  <c r="G476"/>
  <c r="F476"/>
  <c r="E476"/>
  <c r="C476"/>
  <c r="C463" s="1"/>
  <c r="C461" s="1"/>
  <c r="I475"/>
  <c r="H475"/>
  <c r="G475"/>
  <c r="F475"/>
  <c r="E475"/>
  <c r="C475"/>
  <c r="D474"/>
  <c r="D473"/>
  <c r="D469"/>
  <c r="D468"/>
  <c r="D467"/>
  <c r="D466"/>
  <c r="D465"/>
  <c r="I464"/>
  <c r="I462" s="1"/>
  <c r="I460" s="1"/>
  <c r="H464"/>
  <c r="H462" s="1"/>
  <c r="H460" s="1"/>
  <c r="G464"/>
  <c r="G462" s="1"/>
  <c r="G460" s="1"/>
  <c r="F464"/>
  <c r="F462" s="1"/>
  <c r="F460" s="1"/>
  <c r="E464"/>
  <c r="E462" s="1"/>
  <c r="E460" s="1"/>
  <c r="C464"/>
  <c r="G463"/>
  <c r="F463"/>
  <c r="E463"/>
  <c r="E461" s="1"/>
  <c r="G461"/>
  <c r="F461"/>
  <c r="D459"/>
  <c r="D457" s="1"/>
  <c r="D458"/>
  <c r="D456" s="1"/>
  <c r="I457"/>
  <c r="H457"/>
  <c r="G457"/>
  <c r="F457"/>
  <c r="E457"/>
  <c r="C457"/>
  <c r="I456"/>
  <c r="H456"/>
  <c r="G456"/>
  <c r="G448" s="1"/>
  <c r="F456"/>
  <c r="E456"/>
  <c r="E448" s="1"/>
  <c r="C456"/>
  <c r="D453"/>
  <c r="D452" s="1"/>
  <c r="I452"/>
  <c r="I448" s="1"/>
  <c r="H452"/>
  <c r="G452"/>
  <c r="F452"/>
  <c r="E452"/>
  <c r="C452"/>
  <c r="H449"/>
  <c r="E449"/>
  <c r="C451"/>
  <c r="C449"/>
  <c r="H448"/>
  <c r="D447"/>
  <c r="D446"/>
  <c r="D442" s="1"/>
  <c r="D445"/>
  <c r="D444"/>
  <c r="I443"/>
  <c r="H443"/>
  <c r="G443"/>
  <c r="F443"/>
  <c r="F437" s="1"/>
  <c r="E443"/>
  <c r="E437" s="1"/>
  <c r="D443"/>
  <c r="D437" s="1"/>
  <c r="C443"/>
  <c r="I442"/>
  <c r="H442"/>
  <c r="G442"/>
  <c r="F442"/>
  <c r="E442"/>
  <c r="C442"/>
  <c r="D440"/>
  <c r="D439"/>
  <c r="I436"/>
  <c r="I428" s="1"/>
  <c r="E436"/>
  <c r="I437"/>
  <c r="H437"/>
  <c r="G437"/>
  <c r="C437"/>
  <c r="C429" s="1"/>
  <c r="C436"/>
  <c r="D435"/>
  <c r="D434"/>
  <c r="D433"/>
  <c r="D431" s="1"/>
  <c r="D429" s="1"/>
  <c r="D432"/>
  <c r="I431"/>
  <c r="I429" s="1"/>
  <c r="H431"/>
  <c r="H429" s="1"/>
  <c r="G431"/>
  <c r="G429" s="1"/>
  <c r="F431"/>
  <c r="E431"/>
  <c r="C431"/>
  <c r="I430"/>
  <c r="H430"/>
  <c r="G430"/>
  <c r="F430"/>
  <c r="E430"/>
  <c r="E428" s="1"/>
  <c r="D430"/>
  <c r="C430"/>
  <c r="D425"/>
  <c r="D424"/>
  <c r="D423"/>
  <c r="I422"/>
  <c r="H422"/>
  <c r="H421" s="1"/>
  <c r="H415" s="1"/>
  <c r="G422"/>
  <c r="G421" s="1"/>
  <c r="G415" s="1"/>
  <c r="F422"/>
  <c r="F421" s="1"/>
  <c r="E422"/>
  <c r="E421" s="1"/>
  <c r="D422"/>
  <c r="D421" s="1"/>
  <c r="C422"/>
  <c r="I421"/>
  <c r="C421"/>
  <c r="D420"/>
  <c r="D418" s="1"/>
  <c r="D416" s="1"/>
  <c r="D419"/>
  <c r="D417" s="1"/>
  <c r="I418"/>
  <c r="I416" s="1"/>
  <c r="H418"/>
  <c r="H416" s="1"/>
  <c r="G418"/>
  <c r="G416" s="1"/>
  <c r="F418"/>
  <c r="F416" s="1"/>
  <c r="E418"/>
  <c r="C418"/>
  <c r="I417"/>
  <c r="H417"/>
  <c r="G417"/>
  <c r="F417"/>
  <c r="E417"/>
  <c r="C417"/>
  <c r="C415" s="1"/>
  <c r="E416"/>
  <c r="C416"/>
  <c r="I415"/>
  <c r="D414"/>
  <c r="D413"/>
  <c r="I412"/>
  <c r="H412"/>
  <c r="G412"/>
  <c r="F412"/>
  <c r="F411" s="1"/>
  <c r="F409" s="1"/>
  <c r="E412"/>
  <c r="E411" s="1"/>
  <c r="E409" s="1"/>
  <c r="D412"/>
  <c r="D411" s="1"/>
  <c r="D409" s="1"/>
  <c r="C412"/>
  <c r="C411" s="1"/>
  <c r="C409" s="1"/>
  <c r="I411"/>
  <c r="I409" s="1"/>
  <c r="H411"/>
  <c r="G411"/>
  <c r="H409"/>
  <c r="G409"/>
  <c r="D407"/>
  <c r="D405" s="1"/>
  <c r="D406"/>
  <c r="D404"/>
  <c r="D403" s="1"/>
  <c r="I403"/>
  <c r="H403"/>
  <c r="H401" s="1"/>
  <c r="G403"/>
  <c r="G401" s="1"/>
  <c r="F403"/>
  <c r="E403"/>
  <c r="C403"/>
  <c r="I402"/>
  <c r="H402"/>
  <c r="G402"/>
  <c r="F402"/>
  <c r="E402"/>
  <c r="D402"/>
  <c r="C402"/>
  <c r="F401"/>
  <c r="D398"/>
  <c r="D397"/>
  <c r="D396"/>
  <c r="D395"/>
  <c r="D394"/>
  <c r="D393"/>
  <c r="C390"/>
  <c r="C388" s="1"/>
  <c r="I390"/>
  <c r="E390"/>
  <c r="E388" s="1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8" s="1"/>
  <c r="D305" s="1"/>
  <c r="D359"/>
  <c r="D357" s="1"/>
  <c r="I358"/>
  <c r="H358"/>
  <c r="G358"/>
  <c r="F358"/>
  <c r="E358"/>
  <c r="C358"/>
  <c r="I357"/>
  <c r="H357"/>
  <c r="G357"/>
  <c r="F357"/>
  <c r="E357"/>
  <c r="C357"/>
  <c r="D356"/>
  <c r="D355"/>
  <c r="D354"/>
  <c r="D353"/>
  <c r="D352"/>
  <c r="D351"/>
  <c r="D350"/>
  <c r="D349"/>
  <c r="D348"/>
  <c r="D347"/>
  <c r="D346"/>
  <c r="D345"/>
  <c r="D344"/>
  <c r="D343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I321"/>
  <c r="H321"/>
  <c r="G321"/>
  <c r="F321"/>
  <c r="E321"/>
  <c r="C321"/>
  <c r="D320"/>
  <c r="D319"/>
  <c r="D318"/>
  <c r="D317"/>
  <c r="D316"/>
  <c r="I315"/>
  <c r="H315"/>
  <c r="G315"/>
  <c r="F315"/>
  <c r="E315"/>
  <c r="E25" s="1"/>
  <c r="C315"/>
  <c r="D314"/>
  <c r="D312"/>
  <c r="D311"/>
  <c r="D310"/>
  <c r="D309"/>
  <c r="D308"/>
  <c r="D307"/>
  <c r="I306"/>
  <c r="I24" s="1"/>
  <c r="H306"/>
  <c r="H24" s="1"/>
  <c r="G306"/>
  <c r="G24" s="1"/>
  <c r="F306"/>
  <c r="F24" s="1"/>
  <c r="E306"/>
  <c r="E24" s="1"/>
  <c r="C306"/>
  <c r="C24" s="1"/>
  <c r="I305"/>
  <c r="H305"/>
  <c r="H299" s="1"/>
  <c r="G305"/>
  <c r="G299" s="1"/>
  <c r="F305"/>
  <c r="F299" s="1"/>
  <c r="E305"/>
  <c r="C305"/>
  <c r="D303"/>
  <c r="D301" s="1"/>
  <c r="D299" s="1"/>
  <c r="D302"/>
  <c r="I301"/>
  <c r="I299" s="1"/>
  <c r="H301"/>
  <c r="G301"/>
  <c r="F301"/>
  <c r="E301"/>
  <c r="C301"/>
  <c r="I300"/>
  <c r="H300"/>
  <c r="G300"/>
  <c r="F300"/>
  <c r="E300"/>
  <c r="D300"/>
  <c r="C300"/>
  <c r="E299"/>
  <c r="C299"/>
  <c r="D297"/>
  <c r="D296"/>
  <c r="D295"/>
  <c r="D293" s="1"/>
  <c r="D287" s="1"/>
  <c r="D294"/>
  <c r="I293"/>
  <c r="H293"/>
  <c r="G293"/>
  <c r="F293"/>
  <c r="E293"/>
  <c r="C293"/>
  <c r="I292"/>
  <c r="H292"/>
  <c r="G292"/>
  <c r="F292"/>
  <c r="E292"/>
  <c r="D292"/>
  <c r="C292"/>
  <c r="D291"/>
  <c r="D290"/>
  <c r="D289"/>
  <c r="I288"/>
  <c r="H288"/>
  <c r="G288"/>
  <c r="F288"/>
  <c r="E288"/>
  <c r="D288"/>
  <c r="C288"/>
  <c r="C286" s="1"/>
  <c r="C278" s="1"/>
  <c r="I287"/>
  <c r="I279" s="1"/>
  <c r="H287"/>
  <c r="H279" s="1"/>
  <c r="G287"/>
  <c r="F287"/>
  <c r="E287"/>
  <c r="C287"/>
  <c r="I286"/>
  <c r="H286"/>
  <c r="G286"/>
  <c r="F286"/>
  <c r="E286"/>
  <c r="E278" s="1"/>
  <c r="D286"/>
  <c r="D285"/>
  <c r="D284"/>
  <c r="D280" s="1"/>
  <c r="D278" s="1"/>
  <c r="D283"/>
  <c r="D282"/>
  <c r="I281"/>
  <c r="H281"/>
  <c r="G281"/>
  <c r="F281"/>
  <c r="E281"/>
  <c r="D281"/>
  <c r="D279" s="1"/>
  <c r="C281"/>
  <c r="C279" s="1"/>
  <c r="I280"/>
  <c r="I278" s="1"/>
  <c r="H280"/>
  <c r="H278" s="1"/>
  <c r="G280"/>
  <c r="G278" s="1"/>
  <c r="F280"/>
  <c r="F278" s="1"/>
  <c r="E280"/>
  <c r="C280"/>
  <c r="G279"/>
  <c r="F279"/>
  <c r="E279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I251"/>
  <c r="I242" s="1"/>
  <c r="H251"/>
  <c r="G251"/>
  <c r="G242" s="1"/>
  <c r="F251"/>
  <c r="F242" s="1"/>
  <c r="E251"/>
  <c r="E242" s="1"/>
  <c r="C251"/>
  <c r="I250"/>
  <c r="I241" s="1"/>
  <c r="I239" s="1"/>
  <c r="H250"/>
  <c r="H241" s="1"/>
  <c r="H239" s="1"/>
  <c r="G250"/>
  <c r="F250"/>
  <c r="E250"/>
  <c r="C250"/>
  <c r="D249"/>
  <c r="D248"/>
  <c r="D247"/>
  <c r="D246"/>
  <c r="D245"/>
  <c r="D244"/>
  <c r="I243"/>
  <c r="H243"/>
  <c r="G243"/>
  <c r="F243"/>
  <c r="F241" s="1"/>
  <c r="F239" s="1"/>
  <c r="E243"/>
  <c r="E241" s="1"/>
  <c r="E239" s="1"/>
  <c r="D243"/>
  <c r="C243"/>
  <c r="H242"/>
  <c r="H240" s="1"/>
  <c r="C242"/>
  <c r="G241"/>
  <c r="G239" s="1"/>
  <c r="C240"/>
  <c r="C238" s="1"/>
  <c r="D236"/>
  <c r="D235"/>
  <c r="D234"/>
  <c r="D233"/>
  <c r="D232"/>
  <c r="D231"/>
  <c r="D230"/>
  <c r="D229"/>
  <c r="D228"/>
  <c r="D227"/>
  <c r="D226"/>
  <c r="D225"/>
  <c r="D224"/>
  <c r="D216" s="1"/>
  <c r="D194" s="1"/>
  <c r="D192" s="1"/>
  <c r="D223"/>
  <c r="D222"/>
  <c r="D221"/>
  <c r="D220"/>
  <c r="D219"/>
  <c r="D218"/>
  <c r="D217"/>
  <c r="I216"/>
  <c r="H216"/>
  <c r="H194" s="1"/>
  <c r="H192" s="1"/>
  <c r="G216"/>
  <c r="F216"/>
  <c r="E216"/>
  <c r="C216"/>
  <c r="C194" s="1"/>
  <c r="C192" s="1"/>
  <c r="I215"/>
  <c r="H215"/>
  <c r="G215"/>
  <c r="F215"/>
  <c r="E215"/>
  <c r="C215"/>
  <c r="D212"/>
  <c r="D211"/>
  <c r="D210"/>
  <c r="D209"/>
  <c r="D208"/>
  <c r="D207"/>
  <c r="D206"/>
  <c r="D205"/>
  <c r="D204"/>
  <c r="D202"/>
  <c r="D201"/>
  <c r="D195" s="1"/>
  <c r="D200"/>
  <c r="D199"/>
  <c r="D198"/>
  <c r="D197"/>
  <c r="D196"/>
  <c r="I195"/>
  <c r="H195"/>
  <c r="G195"/>
  <c r="F195"/>
  <c r="E195"/>
  <c r="C195"/>
  <c r="C193" s="1"/>
  <c r="C191" s="1"/>
  <c r="I194"/>
  <c r="I192" s="1"/>
  <c r="G194"/>
  <c r="G192" s="1"/>
  <c r="F194"/>
  <c r="F192" s="1"/>
  <c r="E194"/>
  <c r="G193"/>
  <c r="G191" s="1"/>
  <c r="F193"/>
  <c r="F191" s="1"/>
  <c r="E193"/>
  <c r="E191" s="1"/>
  <c r="E192"/>
  <c r="D190"/>
  <c r="D189"/>
  <c r="D188"/>
  <c r="D187"/>
  <c r="D186"/>
  <c r="D185"/>
  <c r="D184"/>
  <c r="D183"/>
  <c r="D182"/>
  <c r="D180" s="1"/>
  <c r="D169" s="1"/>
  <c r="D167" s="1"/>
  <c r="D181"/>
  <c r="D179" s="1"/>
  <c r="I180"/>
  <c r="H180"/>
  <c r="H169" s="1"/>
  <c r="G180"/>
  <c r="F180"/>
  <c r="E180"/>
  <c r="C180"/>
  <c r="I179"/>
  <c r="H179"/>
  <c r="G179"/>
  <c r="F179"/>
  <c r="E179"/>
  <c r="C179"/>
  <c r="D178"/>
  <c r="D177"/>
  <c r="D176"/>
  <c r="D175"/>
  <c r="D174"/>
  <c r="I173"/>
  <c r="H173"/>
  <c r="H168" s="1"/>
  <c r="H166" s="1"/>
  <c r="G173"/>
  <c r="G168" s="1"/>
  <c r="G166" s="1"/>
  <c r="F173"/>
  <c r="E173"/>
  <c r="D173"/>
  <c r="C173"/>
  <c r="D172"/>
  <c r="D171"/>
  <c r="I170"/>
  <c r="I168" s="1"/>
  <c r="I166" s="1"/>
  <c r="H170"/>
  <c r="G170"/>
  <c r="F170"/>
  <c r="E170"/>
  <c r="E168" s="1"/>
  <c r="E166" s="1"/>
  <c r="D170"/>
  <c r="C170"/>
  <c r="I169"/>
  <c r="I167" s="1"/>
  <c r="G169"/>
  <c r="G167" s="1"/>
  <c r="F169"/>
  <c r="F167" s="1"/>
  <c r="E169"/>
  <c r="E167" s="1"/>
  <c r="C169"/>
  <c r="C167" s="1"/>
  <c r="F168"/>
  <c r="F166" s="1"/>
  <c r="D165"/>
  <c r="D164"/>
  <c r="D163"/>
  <c r="D162"/>
  <c r="D161"/>
  <c r="D160"/>
  <c r="D159"/>
  <c r="D157" s="1"/>
  <c r="D149" s="1"/>
  <c r="D147" s="1"/>
  <c r="D158"/>
  <c r="D156" s="1"/>
  <c r="I157"/>
  <c r="H157"/>
  <c r="G157"/>
  <c r="F157"/>
  <c r="E157"/>
  <c r="C157"/>
  <c r="I156"/>
  <c r="H156"/>
  <c r="G156"/>
  <c r="F156"/>
  <c r="E156"/>
  <c r="E28" s="1"/>
  <c r="C156"/>
  <c r="D155"/>
  <c r="D154"/>
  <c r="I153"/>
  <c r="H153"/>
  <c r="G153"/>
  <c r="F153"/>
  <c r="E153"/>
  <c r="D153"/>
  <c r="C153"/>
  <c r="D152"/>
  <c r="D151"/>
  <c r="D150" s="1"/>
  <c r="I150"/>
  <c r="H150"/>
  <c r="H148" s="1"/>
  <c r="H146" s="1"/>
  <c r="G150"/>
  <c r="G148" s="1"/>
  <c r="G146" s="1"/>
  <c r="F150"/>
  <c r="F148" s="1"/>
  <c r="F146" s="1"/>
  <c r="E150"/>
  <c r="E148" s="1"/>
  <c r="E146" s="1"/>
  <c r="C150"/>
  <c r="I149"/>
  <c r="H149"/>
  <c r="H147" s="1"/>
  <c r="G149"/>
  <c r="G147" s="1"/>
  <c r="F149"/>
  <c r="F147" s="1"/>
  <c r="E149"/>
  <c r="E147" s="1"/>
  <c r="C149"/>
  <c r="C147" s="1"/>
  <c r="I148"/>
  <c r="I146" s="1"/>
  <c r="I147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I95"/>
  <c r="I78" s="1"/>
  <c r="I60" s="1"/>
  <c r="H95"/>
  <c r="G95"/>
  <c r="F95"/>
  <c r="E95"/>
  <c r="C95"/>
  <c r="I94"/>
  <c r="H94"/>
  <c r="G94"/>
  <c r="G28" s="1"/>
  <c r="F94"/>
  <c r="E94"/>
  <c r="C94"/>
  <c r="D93"/>
  <c r="D92"/>
  <c r="D91"/>
  <c r="D90"/>
  <c r="D89"/>
  <c r="D88"/>
  <c r="I87"/>
  <c r="H87"/>
  <c r="G87"/>
  <c r="F87"/>
  <c r="E87"/>
  <c r="C87"/>
  <c r="D86"/>
  <c r="D85"/>
  <c r="D84"/>
  <c r="D83"/>
  <c r="D82"/>
  <c r="D81"/>
  <c r="D80" s="1"/>
  <c r="I80"/>
  <c r="H80"/>
  <c r="G80"/>
  <c r="F80"/>
  <c r="E80"/>
  <c r="C80"/>
  <c r="C77" s="1"/>
  <c r="C59" s="1"/>
  <c r="I79"/>
  <c r="H79"/>
  <c r="G79"/>
  <c r="E79"/>
  <c r="D79"/>
  <c r="C79"/>
  <c r="H78"/>
  <c r="G78"/>
  <c r="F78"/>
  <c r="E78"/>
  <c r="C78"/>
  <c r="H77"/>
  <c r="G77"/>
  <c r="F77"/>
  <c r="E77"/>
  <c r="D76"/>
  <c r="D75"/>
  <c r="D74"/>
  <c r="D73"/>
  <c r="D72"/>
  <c r="D71"/>
  <c r="D70"/>
  <c r="D69"/>
  <c r="D68"/>
  <c r="D66" s="1"/>
  <c r="D67"/>
  <c r="D65" s="1"/>
  <c r="I66"/>
  <c r="H66"/>
  <c r="G66"/>
  <c r="F66"/>
  <c r="E66"/>
  <c r="C66"/>
  <c r="I65"/>
  <c r="H65"/>
  <c r="G65"/>
  <c r="G59" s="1"/>
  <c r="F65"/>
  <c r="E65"/>
  <c r="E59" s="1"/>
  <c r="C65"/>
  <c r="D64"/>
  <c r="D63"/>
  <c r="D61" s="1"/>
  <c r="I62"/>
  <c r="H62"/>
  <c r="G62"/>
  <c r="G19" s="1"/>
  <c r="F62"/>
  <c r="F19" s="1"/>
  <c r="E62"/>
  <c r="E60" s="1"/>
  <c r="D62"/>
  <c r="D19" s="1"/>
  <c r="C62"/>
  <c r="C19" s="1"/>
  <c r="I61"/>
  <c r="H61"/>
  <c r="H59" s="1"/>
  <c r="G61"/>
  <c r="F61"/>
  <c r="F59" s="1"/>
  <c r="E61"/>
  <c r="C61"/>
  <c r="H60"/>
  <c r="G60"/>
  <c r="F60"/>
  <c r="D58"/>
  <c r="D57"/>
  <c r="D56"/>
  <c r="D55"/>
  <c r="D54" s="1"/>
  <c r="D52" s="1"/>
  <c r="I54"/>
  <c r="H54"/>
  <c r="G54"/>
  <c r="F54"/>
  <c r="E54"/>
  <c r="C54"/>
  <c r="C52" s="1"/>
  <c r="C46" s="1"/>
  <c r="C44" s="1"/>
  <c r="I52"/>
  <c r="H52"/>
  <c r="G52"/>
  <c r="G46" s="1"/>
  <c r="G44" s="1"/>
  <c r="F52"/>
  <c r="E52"/>
  <c r="D51"/>
  <c r="D50"/>
  <c r="D48" s="1"/>
  <c r="I49"/>
  <c r="H49"/>
  <c r="G49"/>
  <c r="G21" s="1"/>
  <c r="F49"/>
  <c r="F21" s="1"/>
  <c r="E49"/>
  <c r="E21" s="1"/>
  <c r="D49"/>
  <c r="C49"/>
  <c r="C21" s="1"/>
  <c r="I48"/>
  <c r="I20" s="1"/>
  <c r="H48"/>
  <c r="H20" s="1"/>
  <c r="G48"/>
  <c r="F48"/>
  <c r="F46" s="1"/>
  <c r="F44" s="1"/>
  <c r="E48"/>
  <c r="E46" s="1"/>
  <c r="E44" s="1"/>
  <c r="C48"/>
  <c r="I47"/>
  <c r="H47"/>
  <c r="G47"/>
  <c r="G45" s="1"/>
  <c r="F47"/>
  <c r="F45" s="1"/>
  <c r="I45"/>
  <c r="H45"/>
  <c r="D42"/>
  <c r="D39" s="1"/>
  <c r="D37" s="1"/>
  <c r="I39"/>
  <c r="H39"/>
  <c r="G39"/>
  <c r="G37" s="1"/>
  <c r="F39"/>
  <c r="F37" s="1"/>
  <c r="E39"/>
  <c r="E37" s="1"/>
  <c r="C39"/>
  <c r="C37" s="1"/>
  <c r="I38"/>
  <c r="H38"/>
  <c r="G38"/>
  <c r="F38"/>
  <c r="E38"/>
  <c r="D38"/>
  <c r="C38"/>
  <c r="I37"/>
  <c r="H37"/>
  <c r="D36"/>
  <c r="I35"/>
  <c r="H35"/>
  <c r="G35"/>
  <c r="G33" s="1"/>
  <c r="F35"/>
  <c r="F25" s="1"/>
  <c r="E35"/>
  <c r="E33" s="1"/>
  <c r="D35"/>
  <c r="D33" s="1"/>
  <c r="C35"/>
  <c r="C33" s="1"/>
  <c r="I33"/>
  <c r="H33"/>
  <c r="I32"/>
  <c r="H32"/>
  <c r="G32"/>
  <c r="F32"/>
  <c r="E32"/>
  <c r="D32"/>
  <c r="C32"/>
  <c r="G29"/>
  <c r="F29"/>
  <c r="E29"/>
  <c r="C29"/>
  <c r="F28"/>
  <c r="H25"/>
  <c r="G25"/>
  <c r="I21"/>
  <c r="H21"/>
  <c r="G20"/>
  <c r="E20"/>
  <c r="C20"/>
  <c r="I19"/>
  <c r="H19"/>
  <c r="I18"/>
  <c r="H18"/>
  <c r="G18"/>
  <c r="F18"/>
  <c r="E18"/>
  <c r="C18"/>
  <c r="I26" l="1"/>
  <c r="D26"/>
  <c r="C389"/>
  <c r="C387" s="1"/>
  <c r="C26"/>
  <c r="G427"/>
  <c r="I427"/>
  <c r="F448"/>
  <c r="F426" s="1"/>
  <c r="H427"/>
  <c r="D449"/>
  <c r="D321"/>
  <c r="D250"/>
  <c r="D241" s="1"/>
  <c r="D239" s="1"/>
  <c r="H28"/>
  <c r="D87"/>
  <c r="I77"/>
  <c r="I59" s="1"/>
  <c r="D251"/>
  <c r="D242" s="1"/>
  <c r="D240" s="1"/>
  <c r="D238" s="1"/>
  <c r="I25"/>
  <c r="I401"/>
  <c r="I389" s="1"/>
  <c r="I387" s="1"/>
  <c r="D315"/>
  <c r="D25" s="1"/>
  <c r="H29"/>
  <c r="D464"/>
  <c r="D462" s="1"/>
  <c r="D460" s="1"/>
  <c r="H426"/>
  <c r="G426"/>
  <c r="C428"/>
  <c r="D390"/>
  <c r="D388" s="1"/>
  <c r="I388"/>
  <c r="H390"/>
  <c r="H388" s="1"/>
  <c r="D21"/>
  <c r="G390"/>
  <c r="G388" s="1"/>
  <c r="F390"/>
  <c r="F388" s="1"/>
  <c r="F389"/>
  <c r="E389"/>
  <c r="D401"/>
  <c r="D389" s="1"/>
  <c r="I29"/>
  <c r="D95"/>
  <c r="D94"/>
  <c r="D77" s="1"/>
  <c r="D59" s="1"/>
  <c r="I28"/>
  <c r="D436"/>
  <c r="D428" s="1"/>
  <c r="E304"/>
  <c r="E298" s="1"/>
  <c r="E237" s="1"/>
  <c r="F304"/>
  <c r="F298" s="1"/>
  <c r="F237" s="1"/>
  <c r="G304"/>
  <c r="D306"/>
  <c r="I304"/>
  <c r="I298" s="1"/>
  <c r="I237" s="1"/>
  <c r="H304"/>
  <c r="H298" s="1"/>
  <c r="H237" s="1"/>
  <c r="D476"/>
  <c r="D463" s="1"/>
  <c r="D461" s="1"/>
  <c r="D427" s="1"/>
  <c r="D475"/>
  <c r="D215"/>
  <c r="H193"/>
  <c r="H191" s="1"/>
  <c r="C28"/>
  <c r="C168"/>
  <c r="C166" s="1"/>
  <c r="C241"/>
  <c r="C239" s="1"/>
  <c r="I193"/>
  <c r="I191" s="1"/>
  <c r="C304"/>
  <c r="C298" s="1"/>
  <c r="C237" s="1"/>
  <c r="C23"/>
  <c r="C17" s="1"/>
  <c r="C462"/>
  <c r="C460" s="1"/>
  <c r="C426" s="1"/>
  <c r="D78"/>
  <c r="H23"/>
  <c r="H17" s="1"/>
  <c r="H167"/>
  <c r="H389"/>
  <c r="H387" s="1"/>
  <c r="I426"/>
  <c r="D448"/>
  <c r="F387"/>
  <c r="E31"/>
  <c r="F415"/>
  <c r="D31"/>
  <c r="D46"/>
  <c r="D44" s="1"/>
  <c r="D20"/>
  <c r="E415"/>
  <c r="E387" s="1"/>
  <c r="C31"/>
  <c r="I23"/>
  <c r="I17" s="1"/>
  <c r="I240"/>
  <c r="I238" s="1"/>
  <c r="D415"/>
  <c r="D18"/>
  <c r="E426"/>
  <c r="D168"/>
  <c r="D166" s="1"/>
  <c r="F429"/>
  <c r="F427" s="1"/>
  <c r="E495"/>
  <c r="D495"/>
  <c r="G240"/>
  <c r="G238" s="1"/>
  <c r="G23"/>
  <c r="G17" s="1"/>
  <c r="H238"/>
  <c r="E429"/>
  <c r="E427" s="1"/>
  <c r="F240"/>
  <c r="F238" s="1"/>
  <c r="F23"/>
  <c r="F17" s="1"/>
  <c r="G22"/>
  <c r="G16" s="1"/>
  <c r="G31"/>
  <c r="E240"/>
  <c r="E238" s="1"/>
  <c r="E23"/>
  <c r="G389"/>
  <c r="G387" s="1"/>
  <c r="D148"/>
  <c r="D146" s="1"/>
  <c r="G298"/>
  <c r="G237" s="1"/>
  <c r="C427"/>
  <c r="C148"/>
  <c r="C146" s="1"/>
  <c r="E47"/>
  <c r="E45" s="1"/>
  <c r="C25"/>
  <c r="D47"/>
  <c r="D45" s="1"/>
  <c r="C47"/>
  <c r="C45" s="1"/>
  <c r="C60"/>
  <c r="I31"/>
  <c r="I46"/>
  <c r="I44" s="1"/>
  <c r="H31"/>
  <c r="F33"/>
  <c r="H46"/>
  <c r="H44" s="1"/>
  <c r="E19"/>
  <c r="D23" l="1"/>
  <c r="D17" s="1"/>
  <c r="D29"/>
  <c r="E22"/>
  <c r="E16" s="1"/>
  <c r="D304"/>
  <c r="D298" s="1"/>
  <c r="D237" s="1"/>
  <c r="E17"/>
  <c r="D60"/>
  <c r="D28"/>
  <c r="D387"/>
  <c r="I22"/>
  <c r="I16" s="1"/>
  <c r="D24"/>
  <c r="H22"/>
  <c r="H16" s="1"/>
  <c r="D193"/>
  <c r="D191" s="1"/>
  <c r="D426"/>
  <c r="F22"/>
  <c r="F16" s="1"/>
  <c r="F31"/>
  <c r="C22"/>
  <c r="C16" s="1"/>
  <c r="D22" l="1"/>
  <c r="D16" s="1"/>
</calcChain>
</file>

<file path=xl/sharedStrings.xml><?xml version="1.0" encoding="utf-8"?>
<sst xmlns="http://schemas.openxmlformats.org/spreadsheetml/2006/main" count="771" uniqueCount="456">
  <si>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</si>
  <si>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</si>
  <si>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</si>
  <si>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</si>
  <si>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</si>
  <si>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</si>
  <si>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</si>
  <si>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</si>
  <si>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</si>
  <si>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</si>
  <si>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</si>
  <si>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</si>
  <si>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</si>
  <si>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</si>
  <si>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</si>
  <si>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</si>
  <si>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</si>
  <si>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</si>
  <si>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</si>
  <si>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</si>
  <si>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</si>
  <si>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</si>
  <si>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</si>
  <si>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</si>
  <si>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</si>
  <si>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</si>
  <si>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</si>
  <si>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</si>
  <si>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</si>
  <si>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</si>
  <si>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</si>
  <si>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</si>
  <si>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</si>
  <si>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</si>
  <si>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</si>
  <si>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</si>
  <si>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</si>
  <si>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</si>
  <si>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</si>
  <si>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</si>
  <si>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</si>
  <si>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</si>
  <si>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</si>
  <si>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</si>
  <si>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</si>
  <si>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</si>
  <si>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</si>
  <si>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</si>
  <si>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</si>
  <si>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</si>
  <si>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</si>
  <si>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</si>
  <si>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</si>
  <si>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</si>
  <si>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</si>
  <si>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</si>
  <si>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</si>
  <si>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</si>
  <si>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</si>
  <si>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</si>
  <si>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</si>
  <si>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</si>
  <si>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</si>
  <si>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</si>
  <si>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</si>
  <si>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</si>
  <si>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</si>
  <si>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</si>
  <si>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</si>
  <si>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</si>
  <si>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</si>
  <si>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</si>
  <si>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</si>
  <si>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</si>
  <si>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</si>
  <si>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</si>
  <si>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</si>
  <si>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</si>
  <si>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</si>
  <si>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</si>
  <si>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</si>
  <si>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</si>
  <si>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</si>
  <si>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</si>
  <si>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</si>
  <si>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</si>
  <si>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</si>
  <si>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</si>
  <si>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</si>
  <si>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</si>
  <si>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</si>
  <si>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</si>
  <si>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</si>
  <si>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</si>
  <si>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</si>
  <si>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</si>
  <si>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</si>
  <si>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</si>
  <si>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</si>
  <si>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</si>
  <si>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</si>
  <si>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</si>
  <si>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</si>
  <si>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</si>
  <si>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</si>
  <si>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</si>
  <si>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</si>
  <si>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</si>
  <si>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</si>
  <si>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</si>
  <si>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</si>
  <si>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</si>
  <si>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</si>
  <si>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</si>
  <si>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</si>
  <si>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</si>
  <si>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</si>
  <si>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</si>
  <si>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</si>
  <si>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</si>
  <si>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</si>
  <si>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</si>
  <si>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</si>
  <si>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</si>
  <si>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</si>
  <si>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</si>
  <si>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</si>
  <si>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</si>
  <si>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</si>
  <si>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</si>
  <si>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</si>
  <si>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</si>
  <si>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</si>
  <si>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</si>
  <si>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</si>
  <si>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</si>
  <si>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</si>
  <si>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</si>
  <si>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</si>
  <si>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</si>
  <si>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</si>
  <si>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</si>
  <si>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</si>
  <si>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</si>
  <si>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</si>
  <si>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</si>
  <si>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</si>
  <si>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</si>
  <si>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</si>
  <si>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</si>
  <si>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</si>
  <si>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</si>
  <si>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</si>
  <si>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</si>
  <si>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</si>
  <si>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</si>
  <si>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</si>
  <si>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</si>
  <si>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</si>
  <si>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</si>
  <si>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</si>
  <si>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</si>
  <si>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</si>
  <si>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</si>
  <si>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</si>
  <si>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</si>
  <si>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</si>
  <si>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</si>
  <si>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</si>
  <si>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</si>
  <si>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</si>
  <si>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</si>
  <si>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</si>
  <si>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</si>
  <si>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</si>
  <si>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</si>
  <si>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</si>
  <si>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</si>
  <si>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</si>
  <si>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</si>
  <si>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</si>
  <si>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</si>
  <si>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</si>
  <si>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</si>
  <si>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</si>
  <si>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</si>
  <si>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</si>
  <si>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</si>
  <si>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</si>
  <si>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</si>
  <si>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</si>
  <si>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</si>
  <si>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</si>
  <si>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</si>
  <si>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</si>
  <si>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</si>
  <si>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</si>
  <si>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</si>
  <si>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</si>
  <si>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</si>
  <si>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</si>
  <si>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</si>
  <si>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</si>
  <si>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</si>
  <si>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</si>
  <si>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</si>
  <si>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</si>
  <si>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</si>
  <si>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</si>
  <si>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</si>
  <si>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</si>
  <si>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</si>
  <si>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</si>
  <si>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</si>
  <si>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</si>
  <si>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</si>
  <si>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</si>
  <si>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</si>
  <si>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</si>
  <si>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</si>
  <si>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</si>
  <si>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</si>
  <si>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</si>
  <si>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</si>
  <si>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</si>
  <si>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</si>
  <si>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</si>
  <si>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</si>
  <si>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</si>
  <si>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</si>
  <si>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</si>
  <si>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*36.)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</si>
  <si>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</si>
  <si>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</si>
  <si>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</si>
  <si>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</si>
  <si>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</si>
  <si>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</si>
  <si>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</si>
  <si>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</si>
  <si>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</si>
  <si>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</si>
  <si>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</si>
  <si>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</si>
  <si>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</si>
  <si>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</si>
  <si>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</si>
  <si>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</si>
  <si>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</si>
  <si>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</si>
  <si>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</si>
  <si>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</si>
  <si>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</si>
  <si>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</si>
  <si>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</si>
  <si>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</si>
  <si>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</si>
  <si>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</si>
  <si>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</si>
  <si>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</si>
  <si>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</si>
  <si>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</si>
  <si>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</si>
  <si>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</si>
  <si>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</si>
  <si>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</si>
  <si>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</si>
  <si>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</si>
  <si>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</si>
  <si>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</si>
  <si>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</si>
  <si>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</si>
  <si>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</si>
  <si>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</si>
  <si>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</si>
  <si>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</si>
  <si>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</si>
  <si>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</si>
  <si>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</si>
  <si>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</si>
  <si>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</si>
  <si>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</si>
  <si>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</si>
  <si>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</si>
  <si>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</si>
  <si>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</si>
  <si>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</si>
  <si>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</si>
  <si>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</si>
  <si>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</si>
  <si>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</si>
  <si>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</si>
  <si>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</si>
  <si>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</si>
  <si>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</si>
  <si>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</si>
  <si>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</si>
  <si>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</si>
  <si>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</si>
  <si>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</si>
  <si>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</si>
  <si>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</si>
  <si>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</si>
  <si>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</si>
  <si>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</si>
  <si>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</si>
  <si>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Centrul cultural sportiv Bodi Ferneziu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</si>
  <si>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</si>
  <si>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</si>
  <si>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</si>
  <si>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</si>
  <si>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>Container Scoala Gimnaziala "George Cosbuc"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</si>
  <si>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</si>
  <si>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</si>
  <si>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</si>
  <si>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</si>
  <si>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</si>
  <si>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</si>
  <si>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</si>
  <si>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</si>
  <si>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</si>
  <si>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</si>
  <si>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</si>
  <si>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</si>
  <si>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</si>
  <si>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</si>
  <si>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</si>
  <si>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</si>
  <si>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</si>
  <si>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</si>
  <si>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</si>
  <si>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</si>
  <si>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</si>
  <si>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</si>
  <si>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</si>
  <si>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</si>
  <si>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</si>
  <si>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</si>
  <si>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</si>
  <si>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</si>
  <si>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</si>
  <si>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</si>
  <si>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</si>
  <si>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</si>
  <si>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</si>
  <si>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</si>
  <si>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</si>
  <si>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</si>
  <si>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</si>
  <si>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</si>
  <si>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</si>
  <si>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</si>
  <si>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545 / 11.12.2024</t>
  </si>
  <si>
    <t>A OBIECTIVELOR DE INVESTITII PE ANUL 2025 CU FINANŢARE</t>
  </si>
  <si>
    <t>Program 2025</t>
  </si>
  <si>
    <t>ec. Luca Cornelia</t>
  </si>
  <si>
    <t>Proiectul Regional de Dezvoltare a infrastructurii de apa si apa uzata din jud Maramures, PDD, HCL 12/30.01.2025</t>
  </si>
  <si>
    <t xml:space="preserve">Prelungire strada Brazilor </t>
  </si>
  <si>
    <t>Retea de fibra optica pentru unitatile de invatamant preuniversitar -C.T.Transilvania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</si>
  <si>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</si>
  <si>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</si>
  <si>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</si>
  <si>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</si>
  <si>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</si>
  <si>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</si>
  <si>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</si>
  <si>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</si>
  <si>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</si>
  <si>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</si>
  <si>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</si>
  <si>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</si>
  <si>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</si>
  <si>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</si>
  <si>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</si>
  <si>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</si>
  <si>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</si>
  <si>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</si>
  <si>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</si>
  <si>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</si>
  <si>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</si>
  <si>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</si>
  <si>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</si>
  <si>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</si>
  <si>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</si>
  <si>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</si>
  <si>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</si>
  <si>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</si>
  <si>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</si>
  <si>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</si>
  <si>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</si>
  <si>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</si>
  <si>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Modernizarea bulevardelor Bucuresti, Republicii, Unirii, Traian si modernizare strada Gariii si crearea unor trasee dedicate cu prioritate transportul public in comun si pista de biciclete - tronson II bd. Bucuresti, bd. Republicii si str. Garii, SMIS 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</si>
  <si>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</si>
  <si>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</si>
  <si>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</si>
  <si>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</si>
  <si>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</si>
  <si>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</si>
  <si>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</si>
  <si>
    <t>Colegiul Tehnic"Aurel Vlaicu" - Reabilitare, Modernizare - cantina, sala de sport</t>
  </si>
  <si>
    <t>Teren de sport gazon sintetic - Firiza</t>
  </si>
  <si>
    <t>Achizitie teren zona Pod Culturii - Pod Viilor</t>
  </si>
  <si>
    <t>Achizitie teren coridor rutier pod zona Urbis</t>
  </si>
  <si>
    <t>Incinerator de deseuri animale pentru adapostul public de caini</t>
  </si>
  <si>
    <t>HCL nr. 94 / 24.03.2025</t>
  </si>
  <si>
    <t>Teren de sport gazon sintetic - Scoala Gimnaziala"M.Sadoveanu"</t>
  </si>
  <si>
    <t>Bloc de locuinte 30 u.l. ANL - b-dul Regele Ferdinand</t>
  </si>
  <si>
    <t>Infiintare Parc Fotovoltaic</t>
  </si>
  <si>
    <t>HCL nr. 92 / 6.03.2024</t>
  </si>
  <si>
    <t>Sistem inteligent DST a energiei in Municipiul Baia Mare, HCL nr.1 / 5.01.2024</t>
  </si>
  <si>
    <t>Imobil, strada Valea Borcutului nr.119 (scoala veche)</t>
  </si>
  <si>
    <t>Extindere retele electrice zona strazii Lacului, Cartier Firiza</t>
  </si>
  <si>
    <t>Extindere Iluminat Public</t>
  </si>
  <si>
    <t>HCL nr. 50/ 07.02.2025</t>
  </si>
  <si>
    <t xml:space="preserve">HCL nr. 506 / 20.11.2024, </t>
  </si>
  <si>
    <t>Sectie Paleatie Spitalul de Pneumoftiziologie "Dr. Nicolae Rusdea" HCL nr.191 / 15.05.2025</t>
  </si>
  <si>
    <t>HCL nr.191 / 15.05.2025</t>
  </si>
  <si>
    <t>Scoala Gimnaziala "Dimitrie Cantemir" - Construire magazie material didactic</t>
  </si>
  <si>
    <t xml:space="preserve">Consolidare b-dul Independentei (DN 1C - E 58) de la Km 157+150 la km 157+750 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</si>
  <si>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147 / 30.04.2025 - 6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</si>
  <si>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146 / 30.04.2025 - 8 statii de incarcare </t>
  </si>
  <si>
    <t>Autoturisme electrice</t>
  </si>
  <si>
    <t>HCL nr. 279 / 27.06.2025</t>
  </si>
  <si>
    <t>Construire pasaj denivelat peste calea ferata intersectie cu DN 1C</t>
  </si>
  <si>
    <t>Zona libera Baia Mare</t>
  </si>
  <si>
    <t>DAS - Servicii Comunitare Integrate, str. Hortensiei f.n.</t>
  </si>
  <si>
    <t>Primaria Digitala - Servicii Mai Aproape de Cetateni</t>
  </si>
  <si>
    <t>Reabilitare cladiri administrative/hale din baza de productie (Margeanului nr.9) - DALI</t>
  </si>
  <si>
    <t>Incinerator de deseuri - Unitate de productie energie din deseuri organice municipale pentru producere biogaz si folosirea acestuia intr-o instalatie de cogenerare</t>
  </si>
  <si>
    <t>P-ta Pacii - Grup Sanitar - Amenajare / Refunctionalizare</t>
  </si>
  <si>
    <t>HCL nr. 291 / 16.07.2025</t>
  </si>
  <si>
    <t>HCL nr. 286 / 08.07.2025</t>
  </si>
  <si>
    <t>HCL nr. 148 / 30.04.2025</t>
  </si>
  <si>
    <t>Infiintarea Centrului Integrat de colectare separata prin aport voluntar destinat aglomerarii urbane Baia Mare PNRR/2022/C3/S/I.1.C</t>
  </si>
  <si>
    <t>Pod peste raul Firiza - zona Colonia Topitorilor - URBIS</t>
  </si>
  <si>
    <t>HCL nr. 131 / 26.03.2025</t>
  </si>
  <si>
    <t>Infiintare Parc Fotovoltaic Vest</t>
  </si>
  <si>
    <t>HCL nr. 449 / 24.10.2024</t>
  </si>
  <si>
    <t>Sistem de alarma</t>
  </si>
  <si>
    <t>HCL nr. 346 / 27.08.2025</t>
  </si>
  <si>
    <t>HCL nr.382 / 29.08.2025</t>
  </si>
  <si>
    <t>HCL nr.360 / 27.08.2025</t>
  </si>
  <si>
    <t>HCL nr. 359 / 27.08.2025</t>
  </si>
  <si>
    <t>HCL nr. 358/ 27.08.2025</t>
  </si>
  <si>
    <t>Achizitie "Sediu administrativ si anexe", P-ta Revolutiei nr,1</t>
  </si>
  <si>
    <t>Monitorizare platforme</t>
  </si>
  <si>
    <t>HCL nr. 282 / 27.06.2025</t>
  </si>
  <si>
    <t>HCL nr. 357 / 27.08.2025</t>
  </si>
  <si>
    <t>Reabilitare si Modernizare drum acces cresa mica (str. Melodiei)</t>
  </si>
  <si>
    <t>Reabilitare strazi din municipiul Baia Mare,  ca urmare a derularii Proiectului Regional de Dezvoltare a Infrastructurii de Apa si Apa Uzata - cartier Ferneziu (Colonia Topitorilor, Barajului, Lunci, Limpedea), cartier Grivita (Privighetorii, Dealul Crucii, Victoriei -pod Industriei-Unic), orasul Vechi (Culturii, Gh.Sincai, Vasile Lucaciu, Simion Barnutiu, Horea)</t>
  </si>
  <si>
    <t>Reabilitare strazi din municipiul Baia Mare,  ca urmare a derularii Proiectului Regional de Dezvoltare a Infrastructurii de Apa si Apa Uzata - cartier Garii (Garii, Bucuresti, Vlad Tepes, Unirii), cartier Progresului (Barbu Delavrancea, Hortensiei, Rozelor), cartier Republicii (George Cosbuc- Culturii-Unirii-Republicii-Decebal, Bogdan Voda- Republicii-Traian-V.Alecsandri-Rovine-Granicerilor), cartier V.Alecsandri (Paltinisului, V.Alecsandri, Pasunii, Rapsodiei, Sebesului)</t>
  </si>
  <si>
    <t>Reabilitare, modernizare str. Papadiei</t>
  </si>
  <si>
    <t>Complex de educatie ecologica non-formala Lacul Bodi - Infiintare taberele viitorului</t>
  </si>
  <si>
    <t>Centrul de Resurse Ferneziu</t>
  </si>
  <si>
    <t>Educatie incluziva si infrastructura sociala Ferneziu</t>
  </si>
  <si>
    <t xml:space="preserve">Studiu de trafic </t>
  </si>
</sst>
</file>

<file path=xl/styles.xml><?xml version="1.0" encoding="utf-8"?>
<styleSheet xmlns="http://schemas.openxmlformats.org/spreadsheetml/2006/main">
  <fonts count="15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Fill="1"/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10" fillId="0" borderId="0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3" xfId="0" applyFont="1" applyFill="1" applyBorder="1" applyAlignment="1"/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10" fillId="0" borderId="0" xfId="0" applyFont="1" applyFill="1"/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 wrapText="1"/>
    </xf>
    <xf numFmtId="0" fontId="7" fillId="0" borderId="9" xfId="0" applyFont="1" applyBorder="1"/>
    <xf numFmtId="0" fontId="13" fillId="0" borderId="0" xfId="0" applyFont="1" applyFill="1" applyBorder="1"/>
    <xf numFmtId="0" fontId="10" fillId="2" borderId="0" xfId="0" applyFont="1" applyFill="1"/>
    <xf numFmtId="0" fontId="10" fillId="0" borderId="0" xfId="0" applyFont="1" applyFill="1" applyBorder="1" applyAlignment="1"/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14" fillId="0" borderId="16" xfId="0" applyNumberFormat="1" applyFont="1" applyFill="1" applyBorder="1" applyAlignment="1">
      <alignment horizontal="center"/>
    </xf>
    <xf numFmtId="49" fontId="13" fillId="0" borderId="0" xfId="0" applyNumberFormat="1" applyFont="1" applyFill="1" applyBorder="1"/>
    <xf numFmtId="49" fontId="8" fillId="0" borderId="0" xfId="0" applyNumberFormat="1" applyFont="1" applyFill="1" applyBorder="1"/>
    <xf numFmtId="49" fontId="10" fillId="0" borderId="0" xfId="0" applyNumberFormat="1" applyFont="1" applyFill="1" applyBorder="1"/>
    <xf numFmtId="49" fontId="1" fillId="0" borderId="0" xfId="0" applyNumberFormat="1" applyFont="1" applyFill="1"/>
    <xf numFmtId="49" fontId="1" fillId="0" borderId="0" xfId="0" applyNumberFormat="1" applyFont="1" applyFill="1" applyBorder="1"/>
    <xf numFmtId="49" fontId="8" fillId="0" borderId="0" xfId="0" applyNumberFormat="1" applyFont="1" applyFill="1"/>
    <xf numFmtId="49" fontId="10" fillId="0" borderId="0" xfId="0" applyNumberFormat="1" applyFont="1" applyFill="1"/>
    <xf numFmtId="49" fontId="12" fillId="0" borderId="0" xfId="0" applyNumberFormat="1" applyFont="1" applyAlignment="1">
      <alignment horizontal="left" vertical="center" wrapText="1"/>
    </xf>
    <xf numFmtId="49" fontId="8" fillId="2" borderId="0" xfId="0" applyNumberFormat="1" applyFont="1" applyFill="1"/>
    <xf numFmtId="49" fontId="10" fillId="2" borderId="0" xfId="0" applyNumberFormat="1" applyFont="1" applyFill="1"/>
    <xf numFmtId="49" fontId="10" fillId="0" borderId="0" xfId="0" applyNumberFormat="1" applyFont="1" applyFill="1" applyBorder="1" applyAlignment="1"/>
    <xf numFmtId="49" fontId="13" fillId="0" borderId="0" xfId="0" applyNumberFormat="1" applyFont="1" applyFill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17"/>
  <sheetViews>
    <sheetView tabSelected="1" view="pageBreakPreview" topLeftCell="A170" zoomScaleNormal="75" zoomScaleSheetLayoutView="100" workbookViewId="0">
      <selection activeCell="C185" sqref="C185:C186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6384" width="9" style="18"/>
  </cols>
  <sheetData>
    <row r="1" spans="1:252" s="54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2" s="54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2" s="54" customFormat="1" ht="12.75">
      <c r="A3" s="3"/>
      <c r="B3" s="12" t="s">
        <v>65</v>
      </c>
      <c r="C3" s="1"/>
      <c r="D3" s="1"/>
      <c r="E3" s="3" t="s">
        <v>360</v>
      </c>
      <c r="F3" s="1"/>
      <c r="G3" s="1"/>
      <c r="H3" s="1"/>
      <c r="I3" s="1"/>
    </row>
    <row r="4" spans="1:252" s="54" customFormat="1" ht="12.75">
      <c r="A4" s="3"/>
      <c r="B4" s="12"/>
      <c r="C4" s="12"/>
      <c r="D4" s="1" t="s">
        <v>353</v>
      </c>
      <c r="E4" s="1"/>
      <c r="F4" s="1"/>
      <c r="G4" s="1"/>
      <c r="H4" s="1"/>
      <c r="I4" s="1"/>
    </row>
    <row r="5" spans="1:252" s="54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2" s="54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2" s="54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2" s="55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2" s="56" customFormat="1" ht="13.5" thickBot="1">
      <c r="A9" s="4"/>
      <c r="B9" s="29"/>
      <c r="C9" s="4"/>
      <c r="D9" s="46"/>
      <c r="E9" s="5"/>
      <c r="F9" s="5" t="s">
        <v>354</v>
      </c>
      <c r="G9" s="5"/>
      <c r="H9" s="5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</row>
    <row r="10" spans="1:252" s="55" customFormat="1" ht="13.5" thickBot="1">
      <c r="A10" s="6" t="s">
        <v>24</v>
      </c>
      <c r="B10" s="30" t="s">
        <v>25</v>
      </c>
      <c r="C10" s="6" t="s">
        <v>26</v>
      </c>
      <c r="D10" s="20" t="s">
        <v>22</v>
      </c>
      <c r="E10" s="7"/>
      <c r="F10" s="5" t="s">
        <v>163</v>
      </c>
      <c r="H10" s="5"/>
      <c r="I10" s="8"/>
    </row>
    <row r="11" spans="1:252" s="55" customFormat="1" ht="13.5" thickBot="1">
      <c r="A11" s="6" t="s">
        <v>27</v>
      </c>
      <c r="B11" s="30"/>
      <c r="C11" s="6" t="s">
        <v>28</v>
      </c>
      <c r="D11" s="47">
        <v>2025</v>
      </c>
      <c r="E11" s="4"/>
      <c r="F11" s="29" t="s">
        <v>160</v>
      </c>
      <c r="G11" s="8"/>
      <c r="H11" s="9" t="s">
        <v>29</v>
      </c>
      <c r="I11" s="4" t="s">
        <v>30</v>
      </c>
    </row>
    <row r="12" spans="1:252" s="55" customFormat="1" ht="12.75">
      <c r="A12" s="6"/>
      <c r="B12" s="30" t="s">
        <v>66</v>
      </c>
      <c r="C12" s="6"/>
      <c r="D12" s="9"/>
      <c r="E12" s="10" t="s">
        <v>31</v>
      </c>
      <c r="F12" s="4" t="s">
        <v>32</v>
      </c>
      <c r="G12" s="102" t="s">
        <v>32</v>
      </c>
      <c r="H12" s="9" t="s">
        <v>33</v>
      </c>
      <c r="I12" s="6" t="s">
        <v>34</v>
      </c>
    </row>
    <row r="13" spans="1:252" s="55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8"/>
    </row>
    <row r="14" spans="1:252" s="55" customFormat="1" ht="13.5" thickBot="1">
      <c r="A14" s="11"/>
      <c r="B14" s="31"/>
      <c r="C14" s="11"/>
      <c r="D14" s="44"/>
      <c r="E14" s="104" t="s">
        <v>39</v>
      </c>
      <c r="F14" s="57"/>
      <c r="G14" s="11"/>
      <c r="H14" s="9" t="s">
        <v>68</v>
      </c>
      <c r="I14" s="49"/>
    </row>
    <row r="15" spans="1:252" s="55" customFormat="1" ht="13.5" thickBot="1">
      <c r="A15" s="26">
        <v>0</v>
      </c>
      <c r="B15" s="32">
        <v>1</v>
      </c>
      <c r="C15" s="26">
        <v>2</v>
      </c>
      <c r="D15" s="32">
        <v>3</v>
      </c>
      <c r="E15" s="26">
        <v>4</v>
      </c>
      <c r="F15" s="11">
        <v>5</v>
      </c>
      <c r="G15" s="26">
        <v>6</v>
      </c>
      <c r="H15" s="32">
        <v>7</v>
      </c>
      <c r="I15" s="26">
        <v>8</v>
      </c>
    </row>
    <row r="16" spans="1:252" s="55" customFormat="1" ht="12.75">
      <c r="A16" s="6"/>
      <c r="B16" s="33" t="s">
        <v>1</v>
      </c>
      <c r="C16" s="38">
        <f t="shared" ref="C16:I17" si="0">SUM(C18+C20+C22)</f>
        <v>3024709</v>
      </c>
      <c r="D16" s="37">
        <f t="shared" si="0"/>
        <v>747212</v>
      </c>
      <c r="E16" s="38">
        <f t="shared" si="0"/>
        <v>15832</v>
      </c>
      <c r="F16" s="38">
        <f t="shared" si="0"/>
        <v>23465</v>
      </c>
      <c r="G16" s="38">
        <f t="shared" si="0"/>
        <v>0</v>
      </c>
      <c r="H16" s="37">
        <f t="shared" si="0"/>
        <v>620941</v>
      </c>
      <c r="I16" s="38">
        <f t="shared" si="0"/>
        <v>86974</v>
      </c>
    </row>
    <row r="17" spans="1:11" s="55" customFormat="1" ht="13.5" thickBot="1">
      <c r="A17" s="11"/>
      <c r="B17" s="34" t="s">
        <v>40</v>
      </c>
      <c r="C17" s="39">
        <f t="shared" si="0"/>
        <v>1761701</v>
      </c>
      <c r="D17" s="22">
        <f t="shared" si="0"/>
        <v>488199</v>
      </c>
      <c r="E17" s="39">
        <f t="shared" si="0"/>
        <v>10056</v>
      </c>
      <c r="F17" s="39">
        <f t="shared" si="0"/>
        <v>23465</v>
      </c>
      <c r="G17" s="39">
        <f t="shared" si="0"/>
        <v>0</v>
      </c>
      <c r="H17" s="22">
        <f t="shared" si="0"/>
        <v>411590</v>
      </c>
      <c r="I17" s="39">
        <f t="shared" si="0"/>
        <v>43088</v>
      </c>
    </row>
    <row r="18" spans="1:11" s="55" customFormat="1" ht="13.5" customHeight="1">
      <c r="A18" s="27" t="s">
        <v>13</v>
      </c>
      <c r="B18" s="12" t="s">
        <v>2</v>
      </c>
      <c r="C18" s="40">
        <f>SUM(C61)</f>
        <v>10054</v>
      </c>
      <c r="D18" s="40">
        <f t="shared" ref="D18:I19" si="1">SUM(D61)</f>
        <v>16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16</v>
      </c>
      <c r="I18" s="40">
        <f t="shared" si="1"/>
        <v>0</v>
      </c>
    </row>
    <row r="19" spans="1:11" s="55" customFormat="1" ht="13.5" thickBot="1">
      <c r="A19" s="27"/>
      <c r="B19" s="12"/>
      <c r="C19" s="41">
        <f>SUM(C62)</f>
        <v>7064</v>
      </c>
      <c r="D19" s="41">
        <f t="shared" si="1"/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</row>
    <row r="20" spans="1:11" s="55" customFormat="1" ht="13.5" customHeight="1">
      <c r="A20" s="16" t="s">
        <v>14</v>
      </c>
      <c r="B20" s="33" t="s">
        <v>3</v>
      </c>
      <c r="C20" s="38">
        <f t="shared" ref="C20:I21" si="2">SUM(C48+C65+C280+C300+C391+C417+C430+C497)</f>
        <v>399278</v>
      </c>
      <c r="D20" s="38">
        <f t="shared" si="2"/>
        <v>119574</v>
      </c>
      <c r="E20" s="38">
        <f t="shared" si="2"/>
        <v>791</v>
      </c>
      <c r="F20" s="38">
        <f t="shared" si="2"/>
        <v>0</v>
      </c>
      <c r="G20" s="38">
        <f t="shared" si="2"/>
        <v>0</v>
      </c>
      <c r="H20" s="38">
        <f t="shared" si="2"/>
        <v>113197</v>
      </c>
      <c r="I20" s="38">
        <f t="shared" si="2"/>
        <v>5586</v>
      </c>
    </row>
    <row r="21" spans="1:11" s="55" customFormat="1" ht="13.5" thickBot="1">
      <c r="A21" s="17"/>
      <c r="B21" s="34"/>
      <c r="C21" s="39">
        <f t="shared" si="2"/>
        <v>276245</v>
      </c>
      <c r="D21" s="39">
        <f t="shared" si="2"/>
        <v>101940</v>
      </c>
      <c r="E21" s="39">
        <f t="shared" si="2"/>
        <v>790</v>
      </c>
      <c r="F21" s="39">
        <f t="shared" si="2"/>
        <v>0</v>
      </c>
      <c r="G21" s="39">
        <f t="shared" si="2"/>
        <v>0</v>
      </c>
      <c r="H21" s="39">
        <f t="shared" si="2"/>
        <v>97000</v>
      </c>
      <c r="I21" s="39">
        <f t="shared" si="2"/>
        <v>4150</v>
      </c>
    </row>
    <row r="22" spans="1:11" s="55" customFormat="1" ht="13.5" customHeight="1">
      <c r="A22" s="27" t="s">
        <v>15</v>
      </c>
      <c r="B22" s="12" t="s">
        <v>16</v>
      </c>
      <c r="C22" s="40">
        <f t="shared" ref="C22:I22" si="3">SUM(C33+C39+C52+C77+C148+C168+C193+C241+C286+C304+C401+C411+C421+C436+C450+C462+C503)</f>
        <v>2615377</v>
      </c>
      <c r="D22" s="40">
        <f t="shared" si="3"/>
        <v>627622</v>
      </c>
      <c r="E22" s="40">
        <f t="shared" si="3"/>
        <v>15041</v>
      </c>
      <c r="F22" s="40">
        <f t="shared" si="3"/>
        <v>23465</v>
      </c>
      <c r="G22" s="40">
        <f t="shared" si="3"/>
        <v>0</v>
      </c>
      <c r="H22" s="40">
        <f t="shared" si="3"/>
        <v>507728</v>
      </c>
      <c r="I22" s="40">
        <f t="shared" si="3"/>
        <v>81388</v>
      </c>
    </row>
    <row r="23" spans="1:11" s="55" customFormat="1" ht="13.5" thickBot="1">
      <c r="A23" s="17"/>
      <c r="B23" s="34"/>
      <c r="C23" s="39">
        <f t="shared" ref="C23:I23" si="4">SUM(C34+C40+C53+C78+C149+C169+C194+C242+C287+C305+C402+C437+C463+C504)</f>
        <v>1478392</v>
      </c>
      <c r="D23" s="39">
        <f t="shared" si="4"/>
        <v>386259</v>
      </c>
      <c r="E23" s="39">
        <f t="shared" si="4"/>
        <v>9266</v>
      </c>
      <c r="F23" s="39">
        <f t="shared" si="4"/>
        <v>23465</v>
      </c>
      <c r="G23" s="39">
        <f t="shared" si="4"/>
        <v>0</v>
      </c>
      <c r="H23" s="39">
        <f t="shared" si="4"/>
        <v>314590</v>
      </c>
      <c r="I23" s="39">
        <f t="shared" si="4"/>
        <v>38938</v>
      </c>
      <c r="J23" s="150"/>
      <c r="K23" s="150"/>
    </row>
    <row r="24" spans="1:11" s="55" customFormat="1" ht="13.5" thickBot="1">
      <c r="A24" s="16" t="s">
        <v>4</v>
      </c>
      <c r="B24" s="33" t="s">
        <v>5</v>
      </c>
      <c r="C24" s="42">
        <f>SUM(C306)</f>
        <v>52548</v>
      </c>
      <c r="D24" s="42">
        <f t="shared" ref="D24:I24" si="5">SUM(D306)</f>
        <v>933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933</v>
      </c>
      <c r="J24" s="150"/>
      <c r="K24" s="150"/>
    </row>
    <row r="25" spans="1:11" s="55" customFormat="1" ht="13.5" thickBot="1">
      <c r="A25" s="16" t="s">
        <v>6</v>
      </c>
      <c r="B25" s="33" t="s">
        <v>62</v>
      </c>
      <c r="C25" s="42">
        <f t="shared" ref="C25:I25" si="6">SUM(C35++C41+C54+C150+C80+C170+C195+C315+C403+C422+C452)</f>
        <v>256963</v>
      </c>
      <c r="D25" s="42">
        <f t="shared" si="6"/>
        <v>119608</v>
      </c>
      <c r="E25" s="42">
        <f t="shared" si="6"/>
        <v>5244</v>
      </c>
      <c r="F25" s="42">
        <f t="shared" si="6"/>
        <v>0</v>
      </c>
      <c r="G25" s="42">
        <f t="shared" si="6"/>
        <v>0</v>
      </c>
      <c r="H25" s="42">
        <f t="shared" si="6"/>
        <v>94377</v>
      </c>
      <c r="I25" s="42">
        <f t="shared" si="6"/>
        <v>19987</v>
      </c>
      <c r="J25" s="150"/>
      <c r="K25" s="150"/>
    </row>
    <row r="26" spans="1:11" s="55" customFormat="1" ht="13.5" thickBot="1">
      <c r="A26" s="19" t="s">
        <v>7</v>
      </c>
      <c r="B26" s="5" t="s">
        <v>9</v>
      </c>
      <c r="C26" s="43">
        <f>SUM(C87+C153+C173+C203+C243+C288+C321+C405+C412+C438+C454+C464+C505)</f>
        <v>101420</v>
      </c>
      <c r="D26" s="43">
        <f t="shared" ref="D26:I26" si="7">SUM(D87+D153+D173+D203+D243+D288+D321+D405+D412+D438+D454+D464+D505)</f>
        <v>37682</v>
      </c>
      <c r="E26" s="43">
        <f t="shared" si="7"/>
        <v>330</v>
      </c>
      <c r="F26" s="43">
        <f t="shared" si="7"/>
        <v>0</v>
      </c>
      <c r="G26" s="43">
        <f t="shared" si="7"/>
        <v>0</v>
      </c>
      <c r="H26" s="43">
        <f t="shared" si="7"/>
        <v>23705</v>
      </c>
      <c r="I26" s="43">
        <f t="shared" si="7"/>
        <v>13647</v>
      </c>
      <c r="J26" s="150"/>
      <c r="K26" s="150"/>
    </row>
    <row r="27" spans="1:11" s="55" customFormat="1" ht="13.5" thickBot="1">
      <c r="A27" s="17" t="s">
        <v>8</v>
      </c>
      <c r="B27" s="34" t="s">
        <v>10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150"/>
      <c r="K27" s="150"/>
    </row>
    <row r="28" spans="1:11" s="55" customFormat="1" ht="13.5" customHeight="1">
      <c r="A28" s="16" t="s">
        <v>11</v>
      </c>
      <c r="B28" s="33" t="s">
        <v>12</v>
      </c>
      <c r="C28" s="40">
        <f t="shared" ref="C28:I29" si="8">SUM(C94+C156+C179+C215+C250+C292+C357+C442+C456+C475+C507)</f>
        <v>2204446</v>
      </c>
      <c r="D28" s="40">
        <f t="shared" si="8"/>
        <v>469399</v>
      </c>
      <c r="E28" s="40">
        <f t="shared" si="8"/>
        <v>9467</v>
      </c>
      <c r="F28" s="40">
        <f t="shared" si="8"/>
        <v>23465</v>
      </c>
      <c r="G28" s="40">
        <f t="shared" si="8"/>
        <v>0</v>
      </c>
      <c r="H28" s="40">
        <f t="shared" si="8"/>
        <v>389646</v>
      </c>
      <c r="I28" s="40">
        <f t="shared" si="8"/>
        <v>46821</v>
      </c>
      <c r="J28" s="150"/>
      <c r="K28" s="150"/>
    </row>
    <row r="29" spans="1:11" s="55" customFormat="1" ht="13.5" thickBot="1">
      <c r="A29" s="17"/>
      <c r="B29" s="34"/>
      <c r="C29" s="41">
        <f t="shared" si="8"/>
        <v>1481324</v>
      </c>
      <c r="D29" s="41">
        <f t="shared" si="8"/>
        <v>388259</v>
      </c>
      <c r="E29" s="41">
        <f t="shared" si="8"/>
        <v>9266</v>
      </c>
      <c r="F29" s="41">
        <f t="shared" si="8"/>
        <v>23465</v>
      </c>
      <c r="G29" s="41">
        <f t="shared" si="8"/>
        <v>0</v>
      </c>
      <c r="H29" s="41">
        <f t="shared" si="8"/>
        <v>316590</v>
      </c>
      <c r="I29" s="41">
        <f t="shared" si="8"/>
        <v>38938</v>
      </c>
      <c r="J29" s="150"/>
      <c r="K29" s="150"/>
    </row>
    <row r="30" spans="1:11" s="55" customFormat="1" ht="13.5" thickBot="1">
      <c r="A30" s="28"/>
      <c r="B30" s="35" t="s">
        <v>67</v>
      </c>
      <c r="C30" s="43"/>
      <c r="D30" s="23"/>
      <c r="E30" s="43"/>
      <c r="F30" s="43"/>
      <c r="G30" s="43"/>
      <c r="H30" s="23"/>
      <c r="I30" s="43"/>
      <c r="J30" s="150"/>
      <c r="K30" s="150"/>
    </row>
    <row r="31" spans="1:11" s="55" customFormat="1" ht="13.5" customHeight="1">
      <c r="A31" s="27" t="s">
        <v>41</v>
      </c>
      <c r="B31" s="36" t="s">
        <v>69</v>
      </c>
      <c r="C31" s="40">
        <f t="shared" ref="C31:I33" si="9">SUM(C33)</f>
        <v>4000</v>
      </c>
      <c r="D31" s="21">
        <f t="shared" si="9"/>
        <v>404</v>
      </c>
      <c r="E31" s="40">
        <f t="shared" si="9"/>
        <v>0</v>
      </c>
      <c r="F31" s="38">
        <f t="shared" si="9"/>
        <v>0</v>
      </c>
      <c r="G31" s="40">
        <f t="shared" si="9"/>
        <v>0</v>
      </c>
      <c r="H31" s="21">
        <f t="shared" si="9"/>
        <v>0</v>
      </c>
      <c r="I31" s="40">
        <f t="shared" si="9"/>
        <v>404</v>
      </c>
      <c r="J31" s="150"/>
      <c r="K31" s="150"/>
    </row>
    <row r="32" spans="1:11" s="55" customFormat="1" ht="13.5" thickBot="1">
      <c r="A32" s="17"/>
      <c r="B32" s="25"/>
      <c r="C32" s="39">
        <f t="shared" si="9"/>
        <v>0</v>
      </c>
      <c r="D32" s="22">
        <f t="shared" si="9"/>
        <v>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22">
        <f t="shared" si="9"/>
        <v>0</v>
      </c>
      <c r="I32" s="39">
        <f t="shared" si="9"/>
        <v>0</v>
      </c>
      <c r="J32" s="150"/>
      <c r="K32" s="150"/>
    </row>
    <row r="33" spans="1:11" s="55" customFormat="1" ht="13.5" customHeight="1">
      <c r="A33" s="27" t="s">
        <v>15</v>
      </c>
      <c r="B33" s="12" t="s">
        <v>16</v>
      </c>
      <c r="C33" s="40">
        <f>SUM(C35)</f>
        <v>4000</v>
      </c>
      <c r="D33" s="40">
        <f t="shared" si="9"/>
        <v>404</v>
      </c>
      <c r="E33" s="40">
        <f t="shared" si="9"/>
        <v>0</v>
      </c>
      <c r="F33" s="40">
        <f t="shared" si="9"/>
        <v>0</v>
      </c>
      <c r="G33" s="40">
        <f t="shared" si="9"/>
        <v>0</v>
      </c>
      <c r="H33" s="40">
        <f t="shared" si="9"/>
        <v>0</v>
      </c>
      <c r="I33" s="40">
        <f t="shared" si="9"/>
        <v>404</v>
      </c>
      <c r="J33" s="151"/>
      <c r="K33" s="150"/>
    </row>
    <row r="34" spans="1:11" s="55" customFormat="1" ht="14.25" customHeight="1" thickBot="1">
      <c r="A34" s="17"/>
      <c r="B34" s="34"/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150"/>
      <c r="K34" s="150"/>
    </row>
    <row r="35" spans="1:11" s="55" customFormat="1" ht="13.5" thickBot="1">
      <c r="A35" s="17" t="s">
        <v>6</v>
      </c>
      <c r="B35" s="34" t="s">
        <v>62</v>
      </c>
      <c r="C35" s="39">
        <f>SUM(C36)</f>
        <v>4000</v>
      </c>
      <c r="D35" s="39">
        <f t="shared" ref="D35:I35" si="10">SUM(D36)</f>
        <v>404</v>
      </c>
      <c r="E35" s="39">
        <f t="shared" si="10"/>
        <v>0</v>
      </c>
      <c r="F35" s="65">
        <f t="shared" si="10"/>
        <v>0</v>
      </c>
      <c r="G35" s="39">
        <f t="shared" si="10"/>
        <v>0</v>
      </c>
      <c r="H35" s="39">
        <f t="shared" si="10"/>
        <v>0</v>
      </c>
      <c r="I35" s="39">
        <f t="shared" si="10"/>
        <v>404</v>
      </c>
      <c r="J35" s="150"/>
      <c r="K35" s="150"/>
    </row>
    <row r="36" spans="1:11" s="76" customFormat="1" ht="13.5" thickBot="1">
      <c r="A36" s="17" t="s">
        <v>43</v>
      </c>
      <c r="B36" s="25" t="s">
        <v>95</v>
      </c>
      <c r="C36" s="39">
        <v>4000</v>
      </c>
      <c r="D36" s="22">
        <f>SUM(E36+F36+G36+H36+I36)</f>
        <v>404</v>
      </c>
      <c r="E36" s="39"/>
      <c r="F36" s="39"/>
      <c r="G36" s="39"/>
      <c r="H36" s="22"/>
      <c r="I36" s="39">
        <v>404</v>
      </c>
      <c r="J36" s="151"/>
      <c r="K36" s="151"/>
    </row>
    <row r="37" spans="1:11" s="78" customFormat="1">
      <c r="A37" s="50" t="s">
        <v>298</v>
      </c>
      <c r="B37" s="121" t="s">
        <v>299</v>
      </c>
      <c r="C37" s="38">
        <f t="shared" ref="C37:I39" si="11">SUM(C39)</f>
        <v>265</v>
      </c>
      <c r="D37" s="21">
        <f t="shared" si="11"/>
        <v>223</v>
      </c>
      <c r="E37" s="40">
        <f t="shared" si="11"/>
        <v>0</v>
      </c>
      <c r="F37" s="38">
        <f t="shared" si="11"/>
        <v>0</v>
      </c>
      <c r="G37" s="40">
        <f t="shared" si="11"/>
        <v>0</v>
      </c>
      <c r="H37" s="21">
        <f t="shared" si="11"/>
        <v>0</v>
      </c>
      <c r="I37" s="40">
        <f t="shared" si="11"/>
        <v>223</v>
      </c>
      <c r="J37" s="152"/>
      <c r="K37" s="152"/>
    </row>
    <row r="38" spans="1:11" s="78" customFormat="1" ht="14.25" customHeight="1" thickBot="1">
      <c r="A38" s="51"/>
      <c r="B38" s="60" t="s">
        <v>300</v>
      </c>
      <c r="C38" s="39">
        <f t="shared" si="11"/>
        <v>0</v>
      </c>
      <c r="D38" s="22">
        <f t="shared" si="11"/>
        <v>0</v>
      </c>
      <c r="E38" s="39">
        <f t="shared" si="11"/>
        <v>0</v>
      </c>
      <c r="F38" s="39">
        <f t="shared" si="11"/>
        <v>0</v>
      </c>
      <c r="G38" s="39">
        <f t="shared" si="11"/>
        <v>0</v>
      </c>
      <c r="H38" s="22">
        <f t="shared" si="11"/>
        <v>0</v>
      </c>
      <c r="I38" s="39">
        <f t="shared" si="11"/>
        <v>0</v>
      </c>
      <c r="J38" s="152"/>
      <c r="K38" s="152"/>
    </row>
    <row r="39" spans="1:11" s="61" customFormat="1">
      <c r="A39" s="62" t="s">
        <v>15</v>
      </c>
      <c r="B39" s="122" t="s">
        <v>16</v>
      </c>
      <c r="C39" s="38">
        <f t="shared" si="11"/>
        <v>265</v>
      </c>
      <c r="D39" s="37">
        <f t="shared" si="11"/>
        <v>223</v>
      </c>
      <c r="E39" s="38">
        <f t="shared" si="11"/>
        <v>0</v>
      </c>
      <c r="F39" s="38">
        <f t="shared" si="11"/>
        <v>0</v>
      </c>
      <c r="G39" s="38">
        <f t="shared" si="11"/>
        <v>0</v>
      </c>
      <c r="H39" s="37">
        <f t="shared" si="11"/>
        <v>0</v>
      </c>
      <c r="I39" s="38">
        <f t="shared" si="11"/>
        <v>223</v>
      </c>
      <c r="J39" s="153"/>
      <c r="K39" s="153"/>
    </row>
    <row r="40" spans="1:11" s="61" customFormat="1" ht="14.25" customHeight="1" thickBot="1">
      <c r="A40" s="51"/>
      <c r="B40" s="60"/>
      <c r="C40" s="39">
        <v>0</v>
      </c>
      <c r="D40" s="22">
        <v>0</v>
      </c>
      <c r="E40" s="39">
        <v>0</v>
      </c>
      <c r="F40" s="39">
        <v>0</v>
      </c>
      <c r="G40" s="39">
        <v>0</v>
      </c>
      <c r="H40" s="22">
        <v>0</v>
      </c>
      <c r="I40" s="39">
        <v>0</v>
      </c>
      <c r="J40" s="153"/>
      <c r="K40" s="153"/>
    </row>
    <row r="41" spans="1:11" s="78" customFormat="1" ht="14.25" customHeight="1" thickBot="1">
      <c r="A41" s="51" t="s">
        <v>6</v>
      </c>
      <c r="B41" s="7" t="s">
        <v>301</v>
      </c>
      <c r="C41" s="39">
        <f>SUM(C42:C43)</f>
        <v>265</v>
      </c>
      <c r="D41" s="39">
        <f t="shared" ref="D41:I41" si="12">SUM(D42:D43)</f>
        <v>223</v>
      </c>
      <c r="E41" s="39">
        <f t="shared" si="12"/>
        <v>0</v>
      </c>
      <c r="F41" s="39">
        <f t="shared" si="12"/>
        <v>0</v>
      </c>
      <c r="G41" s="39">
        <f t="shared" si="12"/>
        <v>0</v>
      </c>
      <c r="H41" s="39">
        <f t="shared" si="12"/>
        <v>0</v>
      </c>
      <c r="I41" s="39">
        <f t="shared" si="12"/>
        <v>223</v>
      </c>
      <c r="J41" s="152"/>
      <c r="K41" s="152"/>
    </row>
    <row r="42" spans="1:11" s="78" customFormat="1" ht="14.25" customHeight="1" thickBot="1">
      <c r="A42" s="51" t="s">
        <v>43</v>
      </c>
      <c r="B42" s="60" t="s">
        <v>345</v>
      </c>
      <c r="C42" s="39">
        <v>250</v>
      </c>
      <c r="D42" s="22">
        <f>SUM(E42+F42+G42+H42+I42)</f>
        <v>210</v>
      </c>
      <c r="E42" s="39"/>
      <c r="F42" s="39"/>
      <c r="G42" s="39"/>
      <c r="H42" s="22"/>
      <c r="I42" s="39">
        <v>210</v>
      </c>
      <c r="J42" s="152"/>
      <c r="K42" s="152"/>
    </row>
    <row r="43" spans="1:11" s="119" customFormat="1" ht="14.25" customHeight="1" thickBot="1">
      <c r="A43" s="51" t="s">
        <v>42</v>
      </c>
      <c r="B43" s="60" t="s">
        <v>438</v>
      </c>
      <c r="C43" s="39">
        <v>15</v>
      </c>
      <c r="D43" s="22">
        <f>SUM(E43+F43+G43+H43+I43)</f>
        <v>13</v>
      </c>
      <c r="E43" s="39"/>
      <c r="F43" s="39"/>
      <c r="G43" s="39"/>
      <c r="H43" s="22"/>
      <c r="I43" s="39">
        <v>13</v>
      </c>
      <c r="J43" s="160"/>
      <c r="K43" s="160"/>
    </row>
    <row r="44" spans="1:11" s="55" customFormat="1" ht="13.5" customHeight="1">
      <c r="A44" s="27" t="s">
        <v>55</v>
      </c>
      <c r="B44" s="36" t="s">
        <v>0</v>
      </c>
      <c r="C44" s="40">
        <f t="shared" ref="C44:I45" si="13">SUM(C46)</f>
        <v>5794</v>
      </c>
      <c r="D44" s="21">
        <f t="shared" si="13"/>
        <v>5518</v>
      </c>
      <c r="E44" s="40">
        <f t="shared" si="13"/>
        <v>0</v>
      </c>
      <c r="F44" s="38">
        <f t="shared" si="13"/>
        <v>0</v>
      </c>
      <c r="G44" s="40">
        <f t="shared" si="13"/>
        <v>0</v>
      </c>
      <c r="H44" s="21">
        <f t="shared" si="13"/>
        <v>3180</v>
      </c>
      <c r="I44" s="40">
        <f t="shared" si="13"/>
        <v>2338</v>
      </c>
      <c r="J44" s="150"/>
      <c r="K44" s="150"/>
    </row>
    <row r="45" spans="1:11" s="55" customFormat="1" ht="13.5" thickBot="1">
      <c r="A45" s="17"/>
      <c r="B45" s="25"/>
      <c r="C45" s="39">
        <f t="shared" si="13"/>
        <v>500</v>
      </c>
      <c r="D45" s="22">
        <f t="shared" si="13"/>
        <v>300</v>
      </c>
      <c r="E45" s="39">
        <f t="shared" si="13"/>
        <v>0</v>
      </c>
      <c r="F45" s="39">
        <f t="shared" si="13"/>
        <v>0</v>
      </c>
      <c r="G45" s="39">
        <f t="shared" si="13"/>
        <v>0</v>
      </c>
      <c r="H45" s="22">
        <f t="shared" si="13"/>
        <v>0</v>
      </c>
      <c r="I45" s="39">
        <f t="shared" si="13"/>
        <v>300</v>
      </c>
      <c r="J45" s="150"/>
      <c r="K45" s="150"/>
    </row>
    <row r="46" spans="1:11" s="55" customFormat="1" ht="13.5" customHeight="1">
      <c r="A46" s="27"/>
      <c r="B46" s="36" t="s">
        <v>85</v>
      </c>
      <c r="C46" s="40">
        <f t="shared" ref="C46:I47" si="14">SUM(C48+C52)</f>
        <v>5794</v>
      </c>
      <c r="D46" s="40">
        <f t="shared" si="14"/>
        <v>5518</v>
      </c>
      <c r="E46" s="40">
        <f t="shared" si="14"/>
        <v>0</v>
      </c>
      <c r="F46" s="40">
        <f t="shared" si="14"/>
        <v>0</v>
      </c>
      <c r="G46" s="40">
        <f t="shared" si="14"/>
        <v>0</v>
      </c>
      <c r="H46" s="40">
        <f t="shared" si="14"/>
        <v>3180</v>
      </c>
      <c r="I46" s="40">
        <f t="shared" si="14"/>
        <v>2338</v>
      </c>
      <c r="J46" s="150"/>
      <c r="K46" s="150"/>
    </row>
    <row r="47" spans="1:11" s="55" customFormat="1" ht="13.5" thickBot="1">
      <c r="A47" s="17"/>
      <c r="B47" s="25"/>
      <c r="C47" s="39">
        <f t="shared" si="14"/>
        <v>500</v>
      </c>
      <c r="D47" s="39">
        <f t="shared" si="14"/>
        <v>300</v>
      </c>
      <c r="E47" s="39">
        <f t="shared" si="14"/>
        <v>0</v>
      </c>
      <c r="F47" s="39">
        <f t="shared" si="14"/>
        <v>0</v>
      </c>
      <c r="G47" s="39">
        <f t="shared" si="14"/>
        <v>0</v>
      </c>
      <c r="H47" s="39">
        <f t="shared" si="14"/>
        <v>0</v>
      </c>
      <c r="I47" s="39">
        <f t="shared" si="14"/>
        <v>300</v>
      </c>
      <c r="J47" s="150"/>
      <c r="K47" s="150"/>
    </row>
    <row r="48" spans="1:11" s="55" customFormat="1" ht="12.75">
      <c r="A48" s="27" t="s">
        <v>14</v>
      </c>
      <c r="B48" s="12" t="s">
        <v>113</v>
      </c>
      <c r="C48" s="40">
        <f>SUM(C50)</f>
        <v>600</v>
      </c>
      <c r="D48" s="40">
        <f t="shared" ref="D48:I49" si="15">SUM(D50)</f>
        <v>326</v>
      </c>
      <c r="E48" s="40">
        <f t="shared" si="15"/>
        <v>0</v>
      </c>
      <c r="F48" s="40">
        <f t="shared" si="15"/>
        <v>0</v>
      </c>
      <c r="G48" s="40">
        <f t="shared" si="15"/>
        <v>0</v>
      </c>
      <c r="H48" s="40">
        <f t="shared" si="15"/>
        <v>0</v>
      </c>
      <c r="I48" s="40">
        <f t="shared" si="15"/>
        <v>326</v>
      </c>
      <c r="J48" s="150"/>
      <c r="K48" s="150"/>
    </row>
    <row r="49" spans="1:11" s="55" customFormat="1" ht="13.5" thickBot="1">
      <c r="A49" s="17"/>
      <c r="B49" s="34"/>
      <c r="C49" s="39">
        <f>SUM(C51)</f>
        <v>500</v>
      </c>
      <c r="D49" s="39">
        <f t="shared" si="15"/>
        <v>300</v>
      </c>
      <c r="E49" s="39">
        <f t="shared" si="15"/>
        <v>0</v>
      </c>
      <c r="F49" s="39">
        <f t="shared" si="15"/>
        <v>0</v>
      </c>
      <c r="G49" s="39">
        <f t="shared" si="15"/>
        <v>0</v>
      </c>
      <c r="H49" s="39">
        <f t="shared" si="15"/>
        <v>0</v>
      </c>
      <c r="I49" s="39">
        <f t="shared" si="15"/>
        <v>300</v>
      </c>
      <c r="J49" s="150"/>
      <c r="K49" s="150"/>
    </row>
    <row r="50" spans="1:11" s="54" customFormat="1" ht="13.5" customHeight="1">
      <c r="A50" s="16" t="s">
        <v>43</v>
      </c>
      <c r="B50" s="126" t="s">
        <v>302</v>
      </c>
      <c r="C50" s="40">
        <v>600</v>
      </c>
      <c r="D50" s="37">
        <f t="shared" ref="D50:D51" si="16">SUM(E50+F50+G50+H50+I50)</f>
        <v>326</v>
      </c>
      <c r="E50" s="38"/>
      <c r="F50" s="38"/>
      <c r="G50" s="38"/>
      <c r="H50" s="37"/>
      <c r="I50" s="38">
        <v>326</v>
      </c>
      <c r="J50" s="154"/>
      <c r="K50" s="154"/>
    </row>
    <row r="51" spans="1:11" s="54" customFormat="1" ht="13.5" thickBot="1">
      <c r="A51" s="17"/>
      <c r="B51" s="25"/>
      <c r="C51" s="39">
        <v>500</v>
      </c>
      <c r="D51" s="22">
        <f t="shared" si="16"/>
        <v>300</v>
      </c>
      <c r="E51" s="39"/>
      <c r="F51" s="39"/>
      <c r="G51" s="39"/>
      <c r="H51" s="22"/>
      <c r="I51" s="39">
        <v>300</v>
      </c>
      <c r="J51" s="154"/>
      <c r="K51" s="154"/>
    </row>
    <row r="52" spans="1:11" s="55" customFormat="1" ht="13.5" customHeight="1">
      <c r="A52" s="27" t="s">
        <v>15</v>
      </c>
      <c r="B52" s="12" t="s">
        <v>16</v>
      </c>
      <c r="C52" s="40">
        <f t="shared" ref="C52:I52" si="17">SUM(C54)</f>
        <v>5194</v>
      </c>
      <c r="D52" s="40">
        <f t="shared" si="17"/>
        <v>5192</v>
      </c>
      <c r="E52" s="40">
        <f t="shared" si="17"/>
        <v>0</v>
      </c>
      <c r="F52" s="40">
        <f t="shared" si="17"/>
        <v>0</v>
      </c>
      <c r="G52" s="40">
        <f t="shared" si="17"/>
        <v>0</v>
      </c>
      <c r="H52" s="40">
        <f t="shared" si="17"/>
        <v>3180</v>
      </c>
      <c r="I52" s="40">
        <f t="shared" si="17"/>
        <v>2012</v>
      </c>
      <c r="J52" s="58"/>
      <c r="K52" s="150"/>
    </row>
    <row r="53" spans="1:11" s="55" customFormat="1" ht="14.25" customHeight="1" thickBot="1">
      <c r="A53" s="17"/>
      <c r="B53" s="34"/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58"/>
      <c r="K53" s="150"/>
    </row>
    <row r="54" spans="1:11" s="55" customFormat="1" ht="13.5" thickBot="1">
      <c r="A54" s="17" t="s">
        <v>6</v>
      </c>
      <c r="B54" s="34" t="s">
        <v>62</v>
      </c>
      <c r="C54" s="39">
        <f>SUM(C55:C58)</f>
        <v>5194</v>
      </c>
      <c r="D54" s="39">
        <f t="shared" ref="D54:I54" si="18">SUM(D55:D58)</f>
        <v>5192</v>
      </c>
      <c r="E54" s="39">
        <f t="shared" si="18"/>
        <v>0</v>
      </c>
      <c r="F54" s="39">
        <f t="shared" si="18"/>
        <v>0</v>
      </c>
      <c r="G54" s="39">
        <f t="shared" si="18"/>
        <v>0</v>
      </c>
      <c r="H54" s="39">
        <f t="shared" si="18"/>
        <v>3180</v>
      </c>
      <c r="I54" s="39">
        <f t="shared" si="18"/>
        <v>2012</v>
      </c>
      <c r="J54" s="58"/>
      <c r="K54" s="150"/>
    </row>
    <row r="55" spans="1:11" s="61" customFormat="1" ht="14.25" customHeight="1" thickBot="1">
      <c r="A55" s="19" t="s">
        <v>43</v>
      </c>
      <c r="B55" s="35" t="s">
        <v>216</v>
      </c>
      <c r="C55" s="43">
        <v>10</v>
      </c>
      <c r="D55" s="22">
        <f t="shared" ref="D55:D58" si="19">SUM(E55+F55+G55+H55+I55)</f>
        <v>8</v>
      </c>
      <c r="E55" s="43"/>
      <c r="F55" s="43"/>
      <c r="G55" s="43"/>
      <c r="H55" s="22"/>
      <c r="I55" s="43">
        <v>8</v>
      </c>
      <c r="J55" s="153"/>
      <c r="K55" s="153"/>
    </row>
    <row r="56" spans="1:11" s="116" customFormat="1" ht="14.25" customHeight="1" thickBot="1">
      <c r="A56" s="19" t="s">
        <v>42</v>
      </c>
      <c r="B56" s="35" t="s">
        <v>380</v>
      </c>
      <c r="C56" s="43">
        <v>3180</v>
      </c>
      <c r="D56" s="22">
        <f t="shared" si="19"/>
        <v>3180</v>
      </c>
      <c r="E56" s="43"/>
      <c r="F56" s="43"/>
      <c r="G56" s="43"/>
      <c r="H56" s="22">
        <v>3180</v>
      </c>
      <c r="I56" s="43">
        <v>0</v>
      </c>
      <c r="J56" s="149"/>
      <c r="K56" s="149"/>
    </row>
    <row r="57" spans="1:11" s="116" customFormat="1" ht="14.25" customHeight="1" thickBot="1">
      <c r="A57" s="19" t="s">
        <v>44</v>
      </c>
      <c r="B57" s="35" t="s">
        <v>379</v>
      </c>
      <c r="C57" s="43">
        <v>4</v>
      </c>
      <c r="D57" s="22">
        <f t="shared" si="19"/>
        <v>4</v>
      </c>
      <c r="E57" s="43"/>
      <c r="F57" s="43"/>
      <c r="G57" s="43"/>
      <c r="H57" s="22"/>
      <c r="I57" s="43">
        <v>4</v>
      </c>
      <c r="J57" s="149"/>
      <c r="K57" s="149"/>
    </row>
    <row r="58" spans="1:11" s="116" customFormat="1" ht="14.25" customHeight="1" thickBot="1">
      <c r="A58" s="19" t="s">
        <v>45</v>
      </c>
      <c r="B58" s="35" t="s">
        <v>421</v>
      </c>
      <c r="C58" s="43">
        <v>2000</v>
      </c>
      <c r="D58" s="22">
        <f t="shared" si="19"/>
        <v>2000</v>
      </c>
      <c r="E58" s="43"/>
      <c r="F58" s="43"/>
      <c r="G58" s="43"/>
      <c r="H58" s="22"/>
      <c r="I58" s="43">
        <v>2000</v>
      </c>
      <c r="J58" s="149"/>
      <c r="K58" s="149"/>
    </row>
    <row r="59" spans="1:11" s="55" customFormat="1" ht="13.5" customHeight="1">
      <c r="A59" s="27" t="s">
        <v>56</v>
      </c>
      <c r="B59" s="36" t="s">
        <v>70</v>
      </c>
      <c r="C59" s="40">
        <f t="shared" ref="C59:I60" si="20">SUM(C61+C65+C77)</f>
        <v>462188</v>
      </c>
      <c r="D59" s="40">
        <f t="shared" si="20"/>
        <v>210989</v>
      </c>
      <c r="E59" s="40">
        <f t="shared" si="20"/>
        <v>103</v>
      </c>
      <c r="F59" s="40">
        <f t="shared" si="20"/>
        <v>0</v>
      </c>
      <c r="G59" s="40">
        <f t="shared" si="20"/>
        <v>0</v>
      </c>
      <c r="H59" s="40">
        <f t="shared" si="20"/>
        <v>201781</v>
      </c>
      <c r="I59" s="40">
        <f t="shared" si="20"/>
        <v>9105</v>
      </c>
      <c r="J59" s="150"/>
      <c r="K59" s="150"/>
    </row>
    <row r="60" spans="1:11" s="55" customFormat="1" ht="13.5" thickBot="1">
      <c r="A60" s="17"/>
      <c r="B60" s="25"/>
      <c r="C60" s="39">
        <f t="shared" si="20"/>
        <v>286162</v>
      </c>
      <c r="D60" s="39">
        <f t="shared" si="20"/>
        <v>145298</v>
      </c>
      <c r="E60" s="39">
        <f t="shared" si="20"/>
        <v>90</v>
      </c>
      <c r="F60" s="39">
        <f t="shared" si="20"/>
        <v>0</v>
      </c>
      <c r="G60" s="39">
        <f t="shared" si="20"/>
        <v>0</v>
      </c>
      <c r="H60" s="39">
        <f t="shared" si="20"/>
        <v>139550</v>
      </c>
      <c r="I60" s="39">
        <f t="shared" si="20"/>
        <v>5658</v>
      </c>
      <c r="J60" s="150"/>
      <c r="K60" s="150"/>
    </row>
    <row r="61" spans="1:11" s="55" customFormat="1" ht="12.75">
      <c r="A61" s="27" t="s">
        <v>13</v>
      </c>
      <c r="B61" s="12" t="s">
        <v>149</v>
      </c>
      <c r="C61" s="40">
        <f>SUM(C63)</f>
        <v>10054</v>
      </c>
      <c r="D61" s="40">
        <f t="shared" ref="D61:I62" si="21">SUM(D63)</f>
        <v>16</v>
      </c>
      <c r="E61" s="40">
        <f t="shared" si="21"/>
        <v>0</v>
      </c>
      <c r="F61" s="40">
        <f t="shared" si="21"/>
        <v>0</v>
      </c>
      <c r="G61" s="40">
        <f t="shared" si="21"/>
        <v>0</v>
      </c>
      <c r="H61" s="40">
        <f t="shared" si="21"/>
        <v>16</v>
      </c>
      <c r="I61" s="40">
        <f t="shared" si="21"/>
        <v>0</v>
      </c>
      <c r="J61" s="150"/>
      <c r="K61" s="150"/>
    </row>
    <row r="62" spans="1:11" s="55" customFormat="1" ht="13.5" thickBot="1">
      <c r="A62" s="17"/>
      <c r="B62" s="34"/>
      <c r="C62" s="39">
        <f>SUM(C64)</f>
        <v>7064</v>
      </c>
      <c r="D62" s="39">
        <f t="shared" si="21"/>
        <v>0</v>
      </c>
      <c r="E62" s="39">
        <f t="shared" si="21"/>
        <v>0</v>
      </c>
      <c r="F62" s="39">
        <f t="shared" si="21"/>
        <v>0</v>
      </c>
      <c r="G62" s="39">
        <f t="shared" si="21"/>
        <v>0</v>
      </c>
      <c r="H62" s="39">
        <f t="shared" si="21"/>
        <v>0</v>
      </c>
      <c r="I62" s="39">
        <f t="shared" si="21"/>
        <v>0</v>
      </c>
      <c r="J62" s="150"/>
      <c r="K62" s="150"/>
    </row>
    <row r="63" spans="1:11" s="76" customFormat="1" ht="25.5">
      <c r="A63" s="16" t="s">
        <v>43</v>
      </c>
      <c r="B63" s="83" t="s">
        <v>138</v>
      </c>
      <c r="C63" s="38">
        <v>10054</v>
      </c>
      <c r="D63" s="37">
        <f t="shared" ref="D63:D64" si="22">SUM(E63+F63+G63+H63+I63)</f>
        <v>16</v>
      </c>
      <c r="E63" s="38"/>
      <c r="F63" s="37"/>
      <c r="G63" s="38"/>
      <c r="H63" s="90">
        <v>16</v>
      </c>
      <c r="I63" s="38">
        <v>0</v>
      </c>
      <c r="J63" s="151"/>
      <c r="K63" s="151"/>
    </row>
    <row r="64" spans="1:11" s="76" customFormat="1" ht="13.5" thickBot="1">
      <c r="A64" s="17"/>
      <c r="B64" s="99" t="s">
        <v>168</v>
      </c>
      <c r="C64" s="39">
        <v>7064</v>
      </c>
      <c r="D64" s="22">
        <f t="shared" si="22"/>
        <v>0</v>
      </c>
      <c r="E64" s="39"/>
      <c r="F64" s="22"/>
      <c r="G64" s="39"/>
      <c r="H64" s="95">
        <v>0</v>
      </c>
      <c r="I64" s="39">
        <v>0</v>
      </c>
      <c r="J64" s="151"/>
      <c r="K64" s="151"/>
    </row>
    <row r="65" spans="1:11" s="55" customFormat="1" ht="12.75">
      <c r="A65" s="27" t="s">
        <v>14</v>
      </c>
      <c r="B65" s="12" t="s">
        <v>113</v>
      </c>
      <c r="C65" s="40">
        <f>SUM(C67+C69+C71+C73+C75)</f>
        <v>38300</v>
      </c>
      <c r="D65" s="40">
        <f t="shared" ref="D65:I66" si="23">SUM(D67+D69+D71+D73+D75)</f>
        <v>36258</v>
      </c>
      <c r="E65" s="40">
        <f t="shared" si="23"/>
        <v>91</v>
      </c>
      <c r="F65" s="40">
        <f t="shared" si="23"/>
        <v>0</v>
      </c>
      <c r="G65" s="40">
        <f t="shared" si="23"/>
        <v>0</v>
      </c>
      <c r="H65" s="40">
        <f t="shared" si="23"/>
        <v>34827</v>
      </c>
      <c r="I65" s="40">
        <f t="shared" si="23"/>
        <v>1340</v>
      </c>
      <c r="J65" s="150"/>
      <c r="K65" s="150"/>
    </row>
    <row r="66" spans="1:11" s="55" customFormat="1" ht="13.5" thickBot="1">
      <c r="A66" s="17"/>
      <c r="B66" s="34"/>
      <c r="C66" s="39">
        <f>SUM(C68+C70+C72+C74+C76)</f>
        <v>31690</v>
      </c>
      <c r="D66" s="39">
        <f t="shared" si="23"/>
        <v>31040</v>
      </c>
      <c r="E66" s="39">
        <f t="shared" si="23"/>
        <v>90</v>
      </c>
      <c r="F66" s="39">
        <f t="shared" si="23"/>
        <v>0</v>
      </c>
      <c r="G66" s="39">
        <f t="shared" si="23"/>
        <v>0</v>
      </c>
      <c r="H66" s="39">
        <f t="shared" si="23"/>
        <v>30000</v>
      </c>
      <c r="I66" s="39">
        <f t="shared" si="23"/>
        <v>950</v>
      </c>
      <c r="J66" s="150"/>
      <c r="K66" s="150"/>
    </row>
    <row r="67" spans="1:11" s="76" customFormat="1" ht="12.75">
      <c r="A67" s="16" t="s">
        <v>43</v>
      </c>
      <c r="B67" s="73" t="s">
        <v>169</v>
      </c>
      <c r="C67" s="38">
        <v>500</v>
      </c>
      <c r="D67" s="37">
        <f>SUM(E67+F67+G67+H67+I67)</f>
        <v>50</v>
      </c>
      <c r="E67" s="42"/>
      <c r="F67" s="38"/>
      <c r="G67" s="42"/>
      <c r="H67" s="45"/>
      <c r="I67" s="38">
        <v>50</v>
      </c>
      <c r="J67" s="151"/>
      <c r="K67" s="151"/>
    </row>
    <row r="68" spans="1:11" s="76" customFormat="1" ht="13.5" thickBot="1">
      <c r="A68" s="17"/>
      <c r="B68" s="68" t="s">
        <v>170</v>
      </c>
      <c r="C68" s="39">
        <v>300</v>
      </c>
      <c r="D68" s="22">
        <f>SUM(E68+F68+G68+H68+I68)</f>
        <v>50</v>
      </c>
      <c r="E68" s="39"/>
      <c r="F68" s="39"/>
      <c r="G68" s="39"/>
      <c r="H68" s="22"/>
      <c r="I68" s="39">
        <v>50</v>
      </c>
      <c r="J68" s="151"/>
      <c r="K68" s="151"/>
    </row>
    <row r="69" spans="1:11" s="76" customFormat="1" ht="12.75">
      <c r="A69" s="16" t="s">
        <v>42</v>
      </c>
      <c r="B69" s="73" t="s">
        <v>181</v>
      </c>
      <c r="C69" s="38">
        <v>24600</v>
      </c>
      <c r="D69" s="37">
        <f t="shared" ref="D69:D74" si="24">SUM(E69+F69+G69+H69+I69)</f>
        <v>23348</v>
      </c>
      <c r="E69" s="42"/>
      <c r="F69" s="38"/>
      <c r="G69" s="42"/>
      <c r="H69" s="37">
        <v>22648</v>
      </c>
      <c r="I69" s="38">
        <v>700</v>
      </c>
      <c r="J69" s="151"/>
      <c r="K69" s="151"/>
    </row>
    <row r="70" spans="1:11" s="76" customFormat="1" ht="13.5" thickBot="1">
      <c r="A70" s="17"/>
      <c r="B70" s="68" t="s">
        <v>182</v>
      </c>
      <c r="C70" s="39">
        <v>20500</v>
      </c>
      <c r="D70" s="22">
        <f t="shared" si="24"/>
        <v>20500</v>
      </c>
      <c r="E70" s="39"/>
      <c r="F70" s="39"/>
      <c r="G70" s="39"/>
      <c r="H70" s="22">
        <v>20000</v>
      </c>
      <c r="I70" s="39">
        <v>500</v>
      </c>
      <c r="J70" s="151"/>
      <c r="K70" s="151"/>
    </row>
    <row r="71" spans="1:11" s="76" customFormat="1" ht="12.75">
      <c r="A71" s="16" t="s">
        <v>44</v>
      </c>
      <c r="B71" s="73" t="s">
        <v>183</v>
      </c>
      <c r="C71" s="38">
        <v>12800</v>
      </c>
      <c r="D71" s="37">
        <f t="shared" si="24"/>
        <v>12619</v>
      </c>
      <c r="E71" s="42"/>
      <c r="F71" s="38"/>
      <c r="G71" s="42"/>
      <c r="H71" s="37">
        <v>12179</v>
      </c>
      <c r="I71" s="38">
        <v>440</v>
      </c>
      <c r="J71" s="151"/>
      <c r="K71" s="151"/>
    </row>
    <row r="72" spans="1:11" s="76" customFormat="1" ht="13.5" thickBot="1">
      <c r="A72" s="17"/>
      <c r="B72" s="68" t="s">
        <v>182</v>
      </c>
      <c r="C72" s="39">
        <v>10500</v>
      </c>
      <c r="D72" s="22">
        <f t="shared" si="24"/>
        <v>10300</v>
      </c>
      <c r="E72" s="39"/>
      <c r="F72" s="39"/>
      <c r="G72" s="39"/>
      <c r="H72" s="22">
        <v>10000</v>
      </c>
      <c r="I72" s="39">
        <v>300</v>
      </c>
      <c r="J72" s="151"/>
      <c r="K72" s="151"/>
    </row>
    <row r="73" spans="1:11" s="76" customFormat="1" ht="12.75">
      <c r="A73" s="16" t="s">
        <v>108</v>
      </c>
      <c r="B73" s="73" t="s">
        <v>417</v>
      </c>
      <c r="C73" s="38">
        <v>100</v>
      </c>
      <c r="D73" s="37">
        <f t="shared" si="24"/>
        <v>91</v>
      </c>
      <c r="E73" s="42">
        <v>91</v>
      </c>
      <c r="F73" s="38"/>
      <c r="G73" s="42"/>
      <c r="H73" s="37"/>
      <c r="I73" s="38">
        <v>0</v>
      </c>
      <c r="J73" s="151"/>
      <c r="K73" s="151"/>
    </row>
    <row r="74" spans="1:11" s="76" customFormat="1" ht="13.5" thickBot="1">
      <c r="A74" s="17"/>
      <c r="B74" s="68"/>
      <c r="C74" s="39">
        <v>90</v>
      </c>
      <c r="D74" s="22">
        <f t="shared" si="24"/>
        <v>90</v>
      </c>
      <c r="E74" s="39">
        <v>90</v>
      </c>
      <c r="F74" s="39"/>
      <c r="G74" s="39"/>
      <c r="H74" s="22"/>
      <c r="I74" s="39">
        <v>0</v>
      </c>
      <c r="J74" s="151"/>
      <c r="K74" s="151"/>
    </row>
    <row r="75" spans="1:11" s="76" customFormat="1" ht="12.75">
      <c r="A75" s="16" t="s">
        <v>111</v>
      </c>
      <c r="B75" s="123" t="s">
        <v>311</v>
      </c>
      <c r="C75" s="38">
        <v>300</v>
      </c>
      <c r="D75" s="37">
        <f>SUM(E75+F75+G75+H75+I75)</f>
        <v>150</v>
      </c>
      <c r="E75" s="42"/>
      <c r="F75" s="38"/>
      <c r="G75" s="42"/>
      <c r="H75" s="45"/>
      <c r="I75" s="38">
        <v>150</v>
      </c>
      <c r="J75" s="151"/>
      <c r="K75" s="151"/>
    </row>
    <row r="76" spans="1:11" s="76" customFormat="1" ht="13.5" thickBot="1">
      <c r="A76" s="17"/>
      <c r="B76" s="68"/>
      <c r="C76" s="39">
        <v>300</v>
      </c>
      <c r="D76" s="22">
        <f>SUM(E76+F76+G76+H76+I76)</f>
        <v>100</v>
      </c>
      <c r="E76" s="39"/>
      <c r="F76" s="39"/>
      <c r="G76" s="39"/>
      <c r="H76" s="22"/>
      <c r="I76" s="39">
        <v>100</v>
      </c>
      <c r="J76" s="151"/>
      <c r="K76" s="151"/>
    </row>
    <row r="77" spans="1:11" s="55" customFormat="1" ht="12.75">
      <c r="A77" s="16" t="s">
        <v>15</v>
      </c>
      <c r="B77" s="77" t="s">
        <v>16</v>
      </c>
      <c r="C77" s="40">
        <f t="shared" ref="C77:I77" si="25">SUM(C80+C87+C94)</f>
        <v>413834</v>
      </c>
      <c r="D77" s="40">
        <f t="shared" si="25"/>
        <v>174715</v>
      </c>
      <c r="E77" s="40">
        <f t="shared" si="25"/>
        <v>12</v>
      </c>
      <c r="F77" s="100">
        <f t="shared" si="25"/>
        <v>0</v>
      </c>
      <c r="G77" s="40">
        <f t="shared" si="25"/>
        <v>0</v>
      </c>
      <c r="H77" s="40">
        <f t="shared" si="25"/>
        <v>166938</v>
      </c>
      <c r="I77" s="40">
        <f t="shared" si="25"/>
        <v>7765</v>
      </c>
      <c r="J77" s="150"/>
      <c r="K77" s="150"/>
    </row>
    <row r="78" spans="1:11" s="55" customFormat="1" ht="13.5" thickBot="1">
      <c r="A78" s="17"/>
      <c r="B78" s="49"/>
      <c r="C78" s="39">
        <f t="shared" ref="C78:I78" si="26">SUM(C95)</f>
        <v>247408</v>
      </c>
      <c r="D78" s="39">
        <f t="shared" si="26"/>
        <v>114258</v>
      </c>
      <c r="E78" s="39">
        <f t="shared" si="26"/>
        <v>0</v>
      </c>
      <c r="F78" s="65">
        <f t="shared" si="26"/>
        <v>0</v>
      </c>
      <c r="G78" s="39">
        <f t="shared" si="26"/>
        <v>0</v>
      </c>
      <c r="H78" s="39">
        <f t="shared" si="26"/>
        <v>109550</v>
      </c>
      <c r="I78" s="39">
        <f t="shared" si="26"/>
        <v>4708</v>
      </c>
      <c r="J78" s="150"/>
      <c r="K78" s="150"/>
    </row>
    <row r="79" spans="1:11" s="55" customFormat="1" ht="12.75" hidden="1">
      <c r="A79" s="27" t="s">
        <v>57</v>
      </c>
      <c r="B79" s="36" t="s">
        <v>71</v>
      </c>
      <c r="C79" s="40" t="e">
        <f>SUM(#REF!)</f>
        <v>#REF!</v>
      </c>
      <c r="D79" s="21" t="e">
        <f>SUM(#REF!)</f>
        <v>#REF!</v>
      </c>
      <c r="E79" s="40" t="e">
        <f>SUM(#REF!)</f>
        <v>#REF!</v>
      </c>
      <c r="F79" s="40"/>
      <c r="G79" s="40" t="e">
        <f>SUM(#REF!)</f>
        <v>#REF!</v>
      </c>
      <c r="H79" s="21" t="e">
        <f>SUM(#REF!)</f>
        <v>#REF!</v>
      </c>
      <c r="I79" s="40" t="e">
        <f>SUM(#REF!)</f>
        <v>#REF!</v>
      </c>
      <c r="J79" s="150"/>
      <c r="K79" s="150"/>
    </row>
    <row r="80" spans="1:11" s="55" customFormat="1" ht="13.5" thickBot="1">
      <c r="A80" s="17" t="s">
        <v>6</v>
      </c>
      <c r="B80" s="34" t="s">
        <v>62</v>
      </c>
      <c r="C80" s="39">
        <f>SUM(C81:C86)</f>
        <v>52984</v>
      </c>
      <c r="D80" s="39">
        <f t="shared" ref="D80:I80" si="27">SUM(D81:D86)</f>
        <v>30712</v>
      </c>
      <c r="E80" s="39">
        <f t="shared" si="27"/>
        <v>12</v>
      </c>
      <c r="F80" s="39">
        <f t="shared" si="27"/>
        <v>0</v>
      </c>
      <c r="G80" s="39">
        <f t="shared" si="27"/>
        <v>0</v>
      </c>
      <c r="H80" s="39">
        <f t="shared" si="27"/>
        <v>29663</v>
      </c>
      <c r="I80" s="39">
        <f t="shared" si="27"/>
        <v>1037</v>
      </c>
      <c r="J80" s="150"/>
      <c r="K80" s="150"/>
    </row>
    <row r="81" spans="1:11" s="76" customFormat="1" ht="28.5" customHeight="1" thickBot="1">
      <c r="A81" s="17" t="s">
        <v>43</v>
      </c>
      <c r="B81" s="25" t="s">
        <v>400</v>
      </c>
      <c r="C81" s="39">
        <v>200</v>
      </c>
      <c r="D81" s="22">
        <f>SUM(E81+F81+G81+H81+I81)</f>
        <v>50</v>
      </c>
      <c r="E81" s="94"/>
      <c r="F81" s="39"/>
      <c r="G81" s="39"/>
      <c r="H81" s="22"/>
      <c r="I81" s="39">
        <v>50</v>
      </c>
      <c r="J81" s="151"/>
      <c r="K81" s="151"/>
    </row>
    <row r="82" spans="1:11" s="76" customFormat="1" ht="28.5" customHeight="1" thickBot="1">
      <c r="A82" s="17" t="s">
        <v>42</v>
      </c>
      <c r="B82" s="25" t="s">
        <v>405</v>
      </c>
      <c r="C82" s="39">
        <v>200</v>
      </c>
      <c r="D82" s="22">
        <f>SUM(E82+F82+G82+H82+I82)</f>
        <v>50</v>
      </c>
      <c r="E82" s="94"/>
      <c r="F82" s="39"/>
      <c r="G82" s="39"/>
      <c r="H82" s="22"/>
      <c r="I82" s="39">
        <v>50</v>
      </c>
      <c r="J82" s="151"/>
      <c r="K82" s="151"/>
    </row>
    <row r="83" spans="1:11" s="76" customFormat="1" ht="28.5" customHeight="1" thickBot="1">
      <c r="A83" s="17" t="s">
        <v>44</v>
      </c>
      <c r="B83" s="25" t="s">
        <v>241</v>
      </c>
      <c r="C83" s="39">
        <v>50434</v>
      </c>
      <c r="D83" s="22">
        <f t="shared" ref="D83" si="28">SUM(E83+F83+G83+H83+I83)</f>
        <v>29885</v>
      </c>
      <c r="E83" s="113"/>
      <c r="F83" s="39"/>
      <c r="G83" s="39"/>
      <c r="H83" s="22">
        <v>29663</v>
      </c>
      <c r="I83" s="39">
        <v>222</v>
      </c>
      <c r="J83" s="151"/>
      <c r="K83" s="151"/>
    </row>
    <row r="84" spans="1:11" s="76" customFormat="1" ht="28.5" customHeight="1" thickBot="1">
      <c r="A84" s="17" t="s">
        <v>45</v>
      </c>
      <c r="B84" s="25" t="s">
        <v>386</v>
      </c>
      <c r="C84" s="39">
        <v>350</v>
      </c>
      <c r="D84" s="22">
        <f>SUM(E84+F84+G84+H84+I84)</f>
        <v>0</v>
      </c>
      <c r="E84" s="94"/>
      <c r="F84" s="39"/>
      <c r="G84" s="39"/>
      <c r="H84" s="22"/>
      <c r="I84" s="39">
        <v>0</v>
      </c>
      <c r="J84" s="151"/>
      <c r="K84" s="151"/>
    </row>
    <row r="85" spans="1:11" s="76" customFormat="1" ht="14.25" customHeight="1" thickBot="1">
      <c r="A85" s="17" t="s">
        <v>111</v>
      </c>
      <c r="B85" s="25" t="s">
        <v>375</v>
      </c>
      <c r="C85" s="39">
        <v>200</v>
      </c>
      <c r="D85" s="22">
        <f>SUM(E85+F85+G85+H85+I85)</f>
        <v>138</v>
      </c>
      <c r="E85" s="94"/>
      <c r="F85" s="39"/>
      <c r="G85" s="39"/>
      <c r="H85" s="22"/>
      <c r="I85" s="39">
        <v>138</v>
      </c>
      <c r="J85" s="151"/>
      <c r="K85" s="151"/>
    </row>
    <row r="86" spans="1:11" s="76" customFormat="1" ht="14.25" customHeight="1" thickBot="1">
      <c r="A86" s="17" t="s">
        <v>112</v>
      </c>
      <c r="B86" s="25" t="s">
        <v>222</v>
      </c>
      <c r="C86" s="39">
        <v>1600</v>
      </c>
      <c r="D86" s="22">
        <f>SUM(E86+F86+G86+H86+I86)</f>
        <v>589</v>
      </c>
      <c r="E86" s="94">
        <v>12</v>
      </c>
      <c r="F86" s="39"/>
      <c r="G86" s="39"/>
      <c r="H86" s="22"/>
      <c r="I86" s="39">
        <v>577</v>
      </c>
      <c r="J86" s="151"/>
      <c r="K86" s="151"/>
    </row>
    <row r="87" spans="1:11" s="55" customFormat="1" ht="13.5" thickBot="1">
      <c r="A87" s="17" t="s">
        <v>7</v>
      </c>
      <c r="B87" s="34" t="s">
        <v>9</v>
      </c>
      <c r="C87" s="39">
        <f t="shared" ref="C87:I87" si="29">SUM(C88:C93)</f>
        <v>1970</v>
      </c>
      <c r="D87" s="39">
        <f t="shared" si="29"/>
        <v>677</v>
      </c>
      <c r="E87" s="39">
        <f t="shared" si="29"/>
        <v>0</v>
      </c>
      <c r="F87" s="39">
        <f t="shared" si="29"/>
        <v>0</v>
      </c>
      <c r="G87" s="39">
        <f t="shared" si="29"/>
        <v>0</v>
      </c>
      <c r="H87" s="39">
        <f t="shared" si="29"/>
        <v>0</v>
      </c>
      <c r="I87" s="39">
        <f t="shared" si="29"/>
        <v>677</v>
      </c>
      <c r="J87" s="150"/>
      <c r="K87" s="150"/>
    </row>
    <row r="88" spans="1:11" s="55" customFormat="1" ht="13.5" thickBot="1">
      <c r="A88" s="17" t="s">
        <v>42</v>
      </c>
      <c r="B88" s="63" t="s">
        <v>310</v>
      </c>
      <c r="C88" s="39">
        <v>500</v>
      </c>
      <c r="D88" s="22">
        <f>SUM(E88+F88+G88+H88+I88)</f>
        <v>325</v>
      </c>
      <c r="E88" s="39"/>
      <c r="F88" s="22"/>
      <c r="G88" s="39"/>
      <c r="H88" s="39"/>
      <c r="I88" s="69">
        <v>325</v>
      </c>
      <c r="J88" s="58"/>
      <c r="K88" s="150"/>
    </row>
    <row r="89" spans="1:11" s="55" customFormat="1" ht="13.5" thickBot="1">
      <c r="A89" s="17" t="s">
        <v>47</v>
      </c>
      <c r="B89" s="63" t="s">
        <v>399</v>
      </c>
      <c r="C89" s="39">
        <v>350</v>
      </c>
      <c r="D89" s="22">
        <f t="shared" ref="D89" si="30">SUM(E89+F89+G89+H89+I89)</f>
        <v>100</v>
      </c>
      <c r="E89" s="39"/>
      <c r="F89" s="39"/>
      <c r="G89" s="39"/>
      <c r="H89" s="22"/>
      <c r="I89" s="39">
        <v>100</v>
      </c>
      <c r="J89" s="150"/>
      <c r="K89" s="150"/>
    </row>
    <row r="90" spans="1:11" s="55" customFormat="1" ht="13.5" thickBot="1">
      <c r="A90" s="17" t="s">
        <v>122</v>
      </c>
      <c r="B90" s="124" t="s">
        <v>214</v>
      </c>
      <c r="C90" s="39">
        <v>150</v>
      </c>
      <c r="D90" s="22">
        <f>SUM(E90+F90+G90+H90+I90)</f>
        <v>52</v>
      </c>
      <c r="E90" s="39"/>
      <c r="F90" s="39"/>
      <c r="G90" s="39"/>
      <c r="H90" s="22"/>
      <c r="I90" s="39">
        <v>52</v>
      </c>
      <c r="J90" s="150"/>
      <c r="K90" s="150"/>
    </row>
    <row r="91" spans="1:11" s="55" customFormat="1" ht="13.5" thickBot="1">
      <c r="A91" s="17" t="s">
        <v>124</v>
      </c>
      <c r="B91" s="63" t="s">
        <v>141</v>
      </c>
      <c r="C91" s="39">
        <v>320</v>
      </c>
      <c r="D91" s="22">
        <f t="shared" ref="D91:D93" si="31">SUM(E91+F91+G91+H91+I91)</f>
        <v>0</v>
      </c>
      <c r="E91" s="39"/>
      <c r="F91" s="39"/>
      <c r="G91" s="39"/>
      <c r="H91" s="22"/>
      <c r="I91" s="39">
        <v>0</v>
      </c>
      <c r="J91" s="151"/>
      <c r="K91" s="150"/>
    </row>
    <row r="92" spans="1:11" s="76" customFormat="1" ht="26.25" thickBot="1">
      <c r="A92" s="19" t="s">
        <v>125</v>
      </c>
      <c r="B92" s="106" t="s">
        <v>189</v>
      </c>
      <c r="C92" s="43">
        <v>400</v>
      </c>
      <c r="D92" s="23">
        <f t="shared" si="31"/>
        <v>100</v>
      </c>
      <c r="E92" s="43"/>
      <c r="F92" s="43"/>
      <c r="G92" s="43"/>
      <c r="H92" s="23"/>
      <c r="I92" s="43">
        <v>100</v>
      </c>
      <c r="J92" s="151"/>
      <c r="K92" s="151"/>
    </row>
    <row r="93" spans="1:11" s="55" customFormat="1" ht="14.25" customHeight="1" thickBot="1">
      <c r="A93" s="27" t="s">
        <v>242</v>
      </c>
      <c r="B93" s="115" t="s">
        <v>243</v>
      </c>
      <c r="C93" s="39">
        <v>250</v>
      </c>
      <c r="D93" s="22">
        <f t="shared" si="31"/>
        <v>100</v>
      </c>
      <c r="E93" s="39"/>
      <c r="F93" s="39"/>
      <c r="G93" s="39"/>
      <c r="H93" s="22"/>
      <c r="I93" s="39">
        <v>100</v>
      </c>
      <c r="J93" s="150"/>
      <c r="K93" s="150"/>
    </row>
    <row r="94" spans="1:11" s="55" customFormat="1" ht="13.5" customHeight="1">
      <c r="A94" s="16" t="s">
        <v>11</v>
      </c>
      <c r="B94" s="33" t="s">
        <v>12</v>
      </c>
      <c r="C94" s="38">
        <f>SUM(C96+C98+C100+C102+C104+C106+C108+C110+C112+C114+C116+C118+C120+C122+C124+C126+C128+C130+C132+C134+C136+C138+C140+C142+C144)</f>
        <v>358880</v>
      </c>
      <c r="D94" s="38">
        <f t="shared" ref="D94:I95" si="32">SUM(D96+D98+D100+D102+D104+D106+D108+D110+D112+D114+D116+D118+D120+D122+D124+D126+D128+D130+D132+D134+D136+D138+D140+D142+D144)</f>
        <v>143326</v>
      </c>
      <c r="E94" s="38">
        <f t="shared" si="32"/>
        <v>0</v>
      </c>
      <c r="F94" s="38">
        <f t="shared" si="32"/>
        <v>0</v>
      </c>
      <c r="G94" s="38">
        <f t="shared" si="32"/>
        <v>0</v>
      </c>
      <c r="H94" s="38">
        <f t="shared" si="32"/>
        <v>137275</v>
      </c>
      <c r="I94" s="38">
        <f t="shared" si="32"/>
        <v>6051</v>
      </c>
      <c r="J94" s="150"/>
      <c r="K94" s="150"/>
    </row>
    <row r="95" spans="1:11" s="55" customFormat="1" ht="13.5" thickBot="1">
      <c r="A95" s="17"/>
      <c r="B95" s="34"/>
      <c r="C95" s="39">
        <f>SUM(C97+C99+C101+C103+C105+C107+C109+C111+C113+C115+C117+C119+C121+C123+C125+C127+C129+C131+C133+C135+C137+C139+C141+C143+C145)</f>
        <v>247408</v>
      </c>
      <c r="D95" s="39">
        <f t="shared" si="32"/>
        <v>114258</v>
      </c>
      <c r="E95" s="39">
        <f t="shared" si="32"/>
        <v>0</v>
      </c>
      <c r="F95" s="39">
        <f t="shared" si="32"/>
        <v>0</v>
      </c>
      <c r="G95" s="39">
        <f t="shared" si="32"/>
        <v>0</v>
      </c>
      <c r="H95" s="39">
        <f t="shared" si="32"/>
        <v>109550</v>
      </c>
      <c r="I95" s="39">
        <f t="shared" si="32"/>
        <v>4708</v>
      </c>
      <c r="J95" s="150"/>
      <c r="K95" s="150"/>
    </row>
    <row r="96" spans="1:11" s="55" customFormat="1" ht="25.5">
      <c r="A96" s="16" t="s">
        <v>43</v>
      </c>
      <c r="B96" s="73" t="s">
        <v>386</v>
      </c>
      <c r="C96" s="38">
        <v>1800</v>
      </c>
      <c r="D96" s="37">
        <f>SUM(E96+F96+G96+H96+I96)</f>
        <v>1100</v>
      </c>
      <c r="E96" s="42"/>
      <c r="F96" s="38"/>
      <c r="G96" s="42"/>
      <c r="H96" s="45"/>
      <c r="I96" s="38">
        <v>1100</v>
      </c>
      <c r="J96" s="151"/>
      <c r="K96" s="150"/>
    </row>
    <row r="97" spans="1:11" s="55" customFormat="1" ht="13.5" thickBot="1">
      <c r="A97" s="17"/>
      <c r="B97" s="68"/>
      <c r="C97" s="39">
        <v>1500</v>
      </c>
      <c r="D97" s="22">
        <f>SUM(E97+F97+G97+H97+I97)</f>
        <v>1000</v>
      </c>
      <c r="E97" s="39"/>
      <c r="F97" s="39"/>
      <c r="G97" s="39"/>
      <c r="H97" s="22"/>
      <c r="I97" s="39">
        <v>1000</v>
      </c>
      <c r="J97" s="150"/>
      <c r="K97" s="150"/>
    </row>
    <row r="98" spans="1:11" s="86" customFormat="1" ht="12.75">
      <c r="A98" s="62" t="s">
        <v>42</v>
      </c>
      <c r="B98" s="70" t="s">
        <v>115</v>
      </c>
      <c r="C98" s="66">
        <v>19920</v>
      </c>
      <c r="D98" s="37">
        <f t="shared" ref="D98:D143" si="33">SUM(E98+F98+G98+H98+I98)</f>
        <v>801</v>
      </c>
      <c r="E98" s="38"/>
      <c r="F98" s="38"/>
      <c r="G98" s="38"/>
      <c r="H98" s="37"/>
      <c r="I98" s="38">
        <v>801</v>
      </c>
      <c r="J98" s="155"/>
      <c r="K98" s="155"/>
    </row>
    <row r="99" spans="1:11" s="86" customFormat="1" ht="15.75" thickBot="1">
      <c r="A99" s="51"/>
      <c r="B99" s="71" t="s">
        <v>166</v>
      </c>
      <c r="C99" s="69">
        <v>16290</v>
      </c>
      <c r="D99" s="22">
        <f t="shared" si="33"/>
        <v>800</v>
      </c>
      <c r="E99" s="39"/>
      <c r="F99" s="39"/>
      <c r="G99" s="39"/>
      <c r="H99" s="22"/>
      <c r="I99" s="39">
        <v>800</v>
      </c>
      <c r="J99" s="155"/>
      <c r="K99" s="155"/>
    </row>
    <row r="100" spans="1:11" s="86" customFormat="1" ht="14.25" customHeight="1">
      <c r="A100" s="62" t="s">
        <v>109</v>
      </c>
      <c r="B100" s="67" t="s">
        <v>358</v>
      </c>
      <c r="C100" s="66">
        <v>500</v>
      </c>
      <c r="D100" s="37">
        <f t="shared" si="33"/>
        <v>48</v>
      </c>
      <c r="E100" s="38"/>
      <c r="F100" s="38"/>
      <c r="G100" s="38"/>
      <c r="H100" s="37"/>
      <c r="I100" s="38">
        <v>48</v>
      </c>
      <c r="J100" s="155"/>
      <c r="K100" s="155"/>
    </row>
    <row r="101" spans="1:11" s="86" customFormat="1" ht="15.75" thickBot="1">
      <c r="A101" s="51"/>
      <c r="B101" s="71"/>
      <c r="C101" s="69">
        <v>400</v>
      </c>
      <c r="D101" s="22">
        <f t="shared" si="33"/>
        <v>48</v>
      </c>
      <c r="E101" s="39"/>
      <c r="F101" s="39"/>
      <c r="G101" s="39"/>
      <c r="H101" s="22"/>
      <c r="I101" s="39">
        <v>48</v>
      </c>
      <c r="J101" s="155"/>
      <c r="K101" s="155"/>
    </row>
    <row r="102" spans="1:11" s="86" customFormat="1" ht="14.25" customHeight="1">
      <c r="A102" s="62" t="s">
        <v>108</v>
      </c>
      <c r="B102" s="67" t="s">
        <v>376</v>
      </c>
      <c r="C102" s="66">
        <v>500</v>
      </c>
      <c r="D102" s="37">
        <f t="shared" si="33"/>
        <v>15</v>
      </c>
      <c r="E102" s="38"/>
      <c r="F102" s="38"/>
      <c r="G102" s="38"/>
      <c r="H102" s="37"/>
      <c r="I102" s="38">
        <v>15</v>
      </c>
      <c r="J102" s="155"/>
      <c r="K102" s="155"/>
    </row>
    <row r="103" spans="1:11" s="86" customFormat="1" ht="15.75" thickBot="1">
      <c r="A103" s="51"/>
      <c r="B103" s="71"/>
      <c r="C103" s="69">
        <v>400</v>
      </c>
      <c r="D103" s="22">
        <f t="shared" si="33"/>
        <v>15</v>
      </c>
      <c r="E103" s="39"/>
      <c r="F103" s="39"/>
      <c r="G103" s="39"/>
      <c r="H103" s="22"/>
      <c r="I103" s="39">
        <v>15</v>
      </c>
      <c r="J103" s="155"/>
      <c r="K103" s="155"/>
    </row>
    <row r="104" spans="1:11" s="86" customFormat="1" ht="14.25" customHeight="1">
      <c r="A104" s="62" t="s">
        <v>111</v>
      </c>
      <c r="B104" s="67" t="s">
        <v>392</v>
      </c>
      <c r="C104" s="66">
        <v>400</v>
      </c>
      <c r="D104" s="37">
        <f t="shared" si="33"/>
        <v>373</v>
      </c>
      <c r="E104" s="38"/>
      <c r="F104" s="38"/>
      <c r="G104" s="38"/>
      <c r="H104" s="37"/>
      <c r="I104" s="38">
        <v>373</v>
      </c>
      <c r="J104" s="155"/>
      <c r="K104" s="155"/>
    </row>
    <row r="105" spans="1:11" s="86" customFormat="1" ht="15.75" thickBot="1">
      <c r="A105" s="51"/>
      <c r="B105" s="71"/>
      <c r="C105" s="69">
        <v>400</v>
      </c>
      <c r="D105" s="22">
        <f t="shared" si="33"/>
        <v>373</v>
      </c>
      <c r="E105" s="39"/>
      <c r="F105" s="39"/>
      <c r="G105" s="39"/>
      <c r="H105" s="22"/>
      <c r="I105" s="39">
        <v>373</v>
      </c>
      <c r="J105" s="155"/>
      <c r="K105" s="155"/>
    </row>
    <row r="106" spans="1:11" s="86" customFormat="1" ht="14.25" customHeight="1">
      <c r="A106" s="62" t="s">
        <v>112</v>
      </c>
      <c r="B106" s="67" t="s">
        <v>393</v>
      </c>
      <c r="C106" s="66">
        <v>100</v>
      </c>
      <c r="D106" s="37">
        <f t="shared" si="33"/>
        <v>72</v>
      </c>
      <c r="E106" s="38"/>
      <c r="F106" s="38"/>
      <c r="G106" s="38"/>
      <c r="H106" s="37"/>
      <c r="I106" s="38">
        <v>72</v>
      </c>
      <c r="J106" s="155"/>
      <c r="K106" s="155"/>
    </row>
    <row r="107" spans="1:11" s="86" customFormat="1" ht="15.75" thickBot="1">
      <c r="A107" s="51"/>
      <c r="B107" s="71"/>
      <c r="C107" s="69">
        <v>100</v>
      </c>
      <c r="D107" s="22">
        <f t="shared" si="33"/>
        <v>72</v>
      </c>
      <c r="E107" s="39"/>
      <c r="F107" s="39"/>
      <c r="G107" s="39"/>
      <c r="H107" s="22"/>
      <c r="I107" s="39">
        <v>72</v>
      </c>
      <c r="J107" s="155"/>
      <c r="K107" s="155"/>
    </row>
    <row r="108" spans="1:11" s="86" customFormat="1" ht="14.25" customHeight="1">
      <c r="A108" s="62" t="s">
        <v>122</v>
      </c>
      <c r="B108" s="67" t="s">
        <v>394</v>
      </c>
      <c r="C108" s="66">
        <v>1500</v>
      </c>
      <c r="D108" s="37">
        <f t="shared" si="33"/>
        <v>600</v>
      </c>
      <c r="E108" s="38"/>
      <c r="F108" s="38"/>
      <c r="G108" s="38"/>
      <c r="H108" s="37"/>
      <c r="I108" s="38">
        <v>600</v>
      </c>
      <c r="J108" s="155"/>
      <c r="K108" s="155"/>
    </row>
    <row r="109" spans="1:11" s="86" customFormat="1" ht="15.75" thickBot="1">
      <c r="A109" s="51"/>
      <c r="B109" s="71"/>
      <c r="C109" s="69">
        <v>1000</v>
      </c>
      <c r="D109" s="22">
        <f t="shared" si="33"/>
        <v>500</v>
      </c>
      <c r="E109" s="39"/>
      <c r="F109" s="39"/>
      <c r="G109" s="39"/>
      <c r="H109" s="22"/>
      <c r="I109" s="39">
        <v>500</v>
      </c>
      <c r="J109" s="155"/>
      <c r="K109" s="155"/>
    </row>
    <row r="110" spans="1:11" s="86" customFormat="1" ht="25.5">
      <c r="A110" s="62" t="s">
        <v>52</v>
      </c>
      <c r="B110" s="67" t="s">
        <v>131</v>
      </c>
      <c r="C110" s="66">
        <v>7353</v>
      </c>
      <c r="D110" s="37">
        <f t="shared" si="33"/>
        <v>795</v>
      </c>
      <c r="E110" s="38"/>
      <c r="F110" s="37"/>
      <c r="G110" s="38"/>
      <c r="H110" s="37">
        <v>795</v>
      </c>
      <c r="I110" s="38">
        <v>0</v>
      </c>
      <c r="J110" s="155"/>
      <c r="K110" s="155"/>
    </row>
    <row r="111" spans="1:11" s="86" customFormat="1" ht="15.75" thickBot="1">
      <c r="A111" s="51"/>
      <c r="B111" s="71" t="s">
        <v>255</v>
      </c>
      <c r="C111" s="69">
        <v>6469</v>
      </c>
      <c r="D111" s="22">
        <f t="shared" si="33"/>
        <v>700</v>
      </c>
      <c r="E111" s="39"/>
      <c r="F111" s="22"/>
      <c r="G111" s="39"/>
      <c r="H111" s="22">
        <v>700</v>
      </c>
      <c r="I111" s="39">
        <v>0</v>
      </c>
      <c r="J111" s="155"/>
      <c r="K111" s="155"/>
    </row>
    <row r="112" spans="1:11" s="86" customFormat="1" ht="25.5">
      <c r="A112" s="62" t="s">
        <v>84</v>
      </c>
      <c r="B112" s="67" t="s">
        <v>133</v>
      </c>
      <c r="C112" s="66">
        <v>2848</v>
      </c>
      <c r="D112" s="37">
        <f t="shared" si="33"/>
        <v>52</v>
      </c>
      <c r="E112" s="38"/>
      <c r="F112" s="98"/>
      <c r="G112" s="38"/>
      <c r="H112" s="98">
        <v>52</v>
      </c>
      <c r="I112" s="38">
        <v>0</v>
      </c>
      <c r="J112" s="155"/>
      <c r="K112" s="155"/>
    </row>
    <row r="113" spans="1:11" s="86" customFormat="1" ht="15.75" thickBot="1">
      <c r="A113" s="51"/>
      <c r="B113" s="71" t="s">
        <v>256</v>
      </c>
      <c r="C113" s="69">
        <v>2389</v>
      </c>
      <c r="D113" s="22">
        <f t="shared" si="33"/>
        <v>50</v>
      </c>
      <c r="E113" s="39"/>
      <c r="F113" s="97"/>
      <c r="G113" s="39"/>
      <c r="H113" s="97">
        <v>50</v>
      </c>
      <c r="I113" s="39">
        <v>0</v>
      </c>
      <c r="J113" s="155"/>
      <c r="K113" s="155"/>
    </row>
    <row r="114" spans="1:11" s="86" customFormat="1" ht="28.5" customHeight="1">
      <c r="A114" s="62" t="s">
        <v>63</v>
      </c>
      <c r="B114" s="67" t="s">
        <v>139</v>
      </c>
      <c r="C114" s="66">
        <v>10203</v>
      </c>
      <c r="D114" s="37">
        <f t="shared" si="33"/>
        <v>1060</v>
      </c>
      <c r="E114" s="38"/>
      <c r="F114" s="98"/>
      <c r="G114" s="38"/>
      <c r="H114" s="98">
        <v>1060</v>
      </c>
      <c r="I114" s="38">
        <v>0</v>
      </c>
      <c r="J114" s="155"/>
      <c r="K114" s="155"/>
    </row>
    <row r="115" spans="1:11" s="86" customFormat="1" ht="15.75" thickBot="1">
      <c r="A115" s="51"/>
      <c r="B115" s="71" t="s">
        <v>254</v>
      </c>
      <c r="C115" s="69">
        <v>8667</v>
      </c>
      <c r="D115" s="22">
        <f t="shared" si="33"/>
        <v>1000</v>
      </c>
      <c r="E115" s="39"/>
      <c r="F115" s="97"/>
      <c r="G115" s="39"/>
      <c r="H115" s="97">
        <v>1000</v>
      </c>
      <c r="I115" s="39">
        <v>0</v>
      </c>
      <c r="J115" s="155"/>
      <c r="K115" s="155"/>
    </row>
    <row r="116" spans="1:11" s="86" customFormat="1" ht="28.5" customHeight="1">
      <c r="A116" s="62" t="s">
        <v>64</v>
      </c>
      <c r="B116" s="67" t="s">
        <v>315</v>
      </c>
      <c r="C116" s="66">
        <v>53782</v>
      </c>
      <c r="D116" s="37">
        <f t="shared" si="33"/>
        <v>15200</v>
      </c>
      <c r="E116" s="38"/>
      <c r="F116" s="38"/>
      <c r="G116" s="38"/>
      <c r="H116" s="37">
        <v>15200</v>
      </c>
      <c r="I116" s="38">
        <v>0</v>
      </c>
      <c r="J116" s="155"/>
      <c r="K116" s="155"/>
    </row>
    <row r="117" spans="1:11" s="86" customFormat="1" ht="15.75" thickBot="1">
      <c r="A117" s="51"/>
      <c r="B117" s="71" t="s">
        <v>253</v>
      </c>
      <c r="C117" s="69">
        <v>47109</v>
      </c>
      <c r="D117" s="22">
        <f t="shared" si="33"/>
        <v>10000</v>
      </c>
      <c r="E117" s="39"/>
      <c r="F117" s="39"/>
      <c r="G117" s="39"/>
      <c r="H117" s="22">
        <v>10000</v>
      </c>
      <c r="I117" s="39">
        <v>0</v>
      </c>
      <c r="J117" s="155"/>
      <c r="K117" s="155"/>
    </row>
    <row r="118" spans="1:11" s="86" customFormat="1" ht="25.5">
      <c r="A118" s="62" t="s">
        <v>90</v>
      </c>
      <c r="B118" s="67" t="s">
        <v>194</v>
      </c>
      <c r="C118" s="66">
        <v>38496</v>
      </c>
      <c r="D118" s="37">
        <f t="shared" si="33"/>
        <v>30534</v>
      </c>
      <c r="E118" s="38"/>
      <c r="F118" s="37"/>
      <c r="G118" s="38"/>
      <c r="H118" s="37">
        <v>30155</v>
      </c>
      <c r="I118" s="38">
        <v>379</v>
      </c>
      <c r="J118" s="155"/>
      <c r="K118" s="155"/>
    </row>
    <row r="119" spans="1:11" s="86" customFormat="1" ht="15.75" thickBot="1">
      <c r="A119" s="51"/>
      <c r="B119" s="71" t="s">
        <v>328</v>
      </c>
      <c r="C119" s="69">
        <v>18635</v>
      </c>
      <c r="D119" s="22">
        <f t="shared" si="33"/>
        <v>18300</v>
      </c>
      <c r="E119" s="39"/>
      <c r="F119" s="22"/>
      <c r="G119" s="39"/>
      <c r="H119" s="22">
        <v>18000</v>
      </c>
      <c r="I119" s="39">
        <v>300</v>
      </c>
      <c r="J119" s="155"/>
      <c r="K119" s="155"/>
    </row>
    <row r="120" spans="1:11" s="86" customFormat="1" ht="25.5">
      <c r="A120" s="62" t="s">
        <v>91</v>
      </c>
      <c r="B120" s="67" t="s">
        <v>196</v>
      </c>
      <c r="C120" s="66">
        <v>19146</v>
      </c>
      <c r="D120" s="37">
        <f t="shared" si="33"/>
        <v>8744</v>
      </c>
      <c r="E120" s="38"/>
      <c r="F120" s="37"/>
      <c r="G120" s="38"/>
      <c r="H120" s="37">
        <v>8739</v>
      </c>
      <c r="I120" s="38">
        <v>5</v>
      </c>
      <c r="J120" s="155"/>
      <c r="K120" s="155"/>
    </row>
    <row r="121" spans="1:11" s="86" customFormat="1" ht="15.75" thickBot="1">
      <c r="A121" s="51"/>
      <c r="B121" s="71" t="s">
        <v>309</v>
      </c>
      <c r="C121" s="69">
        <v>11322</v>
      </c>
      <c r="D121" s="22">
        <f t="shared" si="33"/>
        <v>8000</v>
      </c>
      <c r="E121" s="39"/>
      <c r="F121" s="22"/>
      <c r="G121" s="39"/>
      <c r="H121" s="22">
        <v>8000</v>
      </c>
      <c r="I121" s="39">
        <v>0</v>
      </c>
      <c r="J121" s="155"/>
      <c r="K121" s="155"/>
    </row>
    <row r="122" spans="1:11" s="86" customFormat="1" ht="25.5">
      <c r="A122" s="62" t="s">
        <v>92</v>
      </c>
      <c r="B122" s="67" t="s">
        <v>197</v>
      </c>
      <c r="C122" s="66">
        <v>37895</v>
      </c>
      <c r="D122" s="37">
        <f t="shared" si="33"/>
        <v>24709</v>
      </c>
      <c r="E122" s="38"/>
      <c r="F122" s="37"/>
      <c r="G122" s="38"/>
      <c r="H122" s="37">
        <v>24704</v>
      </c>
      <c r="I122" s="38">
        <v>5</v>
      </c>
      <c r="J122" s="155"/>
      <c r="K122" s="155"/>
    </row>
    <row r="123" spans="1:11" s="86" customFormat="1" ht="15.75" thickBot="1">
      <c r="A123" s="51"/>
      <c r="B123" s="71" t="s">
        <v>342</v>
      </c>
      <c r="C123" s="69">
        <v>25223</v>
      </c>
      <c r="D123" s="22">
        <f t="shared" si="33"/>
        <v>20000</v>
      </c>
      <c r="E123" s="39"/>
      <c r="F123" s="22"/>
      <c r="G123" s="39"/>
      <c r="H123" s="22">
        <v>20000</v>
      </c>
      <c r="I123" s="39">
        <v>0</v>
      </c>
      <c r="J123" s="155"/>
      <c r="K123" s="155"/>
    </row>
    <row r="124" spans="1:11" s="86" customFormat="1" ht="25.5">
      <c r="A124" s="62" t="s">
        <v>126</v>
      </c>
      <c r="B124" s="67" t="s">
        <v>198</v>
      </c>
      <c r="C124" s="66">
        <v>16004</v>
      </c>
      <c r="D124" s="37">
        <f t="shared" si="33"/>
        <v>12705</v>
      </c>
      <c r="E124" s="38"/>
      <c r="F124" s="37"/>
      <c r="G124" s="38"/>
      <c r="H124" s="37">
        <v>11608</v>
      </c>
      <c r="I124" s="38">
        <v>1097</v>
      </c>
      <c r="J124" s="155"/>
      <c r="K124" s="155"/>
    </row>
    <row r="125" spans="1:11" s="86" customFormat="1" ht="15.75" thickBot="1">
      <c r="A125" s="51"/>
      <c r="B125" s="71" t="s">
        <v>249</v>
      </c>
      <c r="C125" s="69">
        <v>12421</v>
      </c>
      <c r="D125" s="22">
        <f t="shared" si="33"/>
        <v>11900</v>
      </c>
      <c r="E125" s="39"/>
      <c r="F125" s="22"/>
      <c r="G125" s="39"/>
      <c r="H125" s="22">
        <v>11000</v>
      </c>
      <c r="I125" s="39">
        <v>900</v>
      </c>
      <c r="J125" s="155"/>
      <c r="K125" s="155"/>
    </row>
    <row r="126" spans="1:11" s="86" customFormat="1" ht="25.5">
      <c r="A126" s="62" t="s">
        <v>93</v>
      </c>
      <c r="B126" s="67" t="s">
        <v>203</v>
      </c>
      <c r="C126" s="66">
        <v>12699</v>
      </c>
      <c r="D126" s="37">
        <f t="shared" si="33"/>
        <v>3687</v>
      </c>
      <c r="E126" s="38"/>
      <c r="F126" s="37"/>
      <c r="G126" s="38"/>
      <c r="H126" s="37">
        <v>3637</v>
      </c>
      <c r="I126" s="38">
        <v>50</v>
      </c>
      <c r="J126" s="155"/>
      <c r="K126" s="155"/>
    </row>
    <row r="127" spans="1:11" s="86" customFormat="1" ht="15.75" thickBot="1">
      <c r="A127" s="51"/>
      <c r="B127" s="71" t="s">
        <v>284</v>
      </c>
      <c r="C127" s="69">
        <v>7290</v>
      </c>
      <c r="D127" s="22">
        <f t="shared" si="33"/>
        <v>3500</v>
      </c>
      <c r="E127" s="39"/>
      <c r="F127" s="22"/>
      <c r="G127" s="39"/>
      <c r="H127" s="22">
        <v>3500</v>
      </c>
      <c r="I127" s="39">
        <v>0</v>
      </c>
      <c r="J127" s="155"/>
      <c r="K127" s="155"/>
    </row>
    <row r="128" spans="1:11" s="86" customFormat="1" ht="25.5">
      <c r="A128" s="62" t="s">
        <v>94</v>
      </c>
      <c r="B128" s="67" t="s">
        <v>282</v>
      </c>
      <c r="C128" s="66">
        <v>25242</v>
      </c>
      <c r="D128" s="37">
        <f t="shared" si="33"/>
        <v>6132</v>
      </c>
      <c r="E128" s="38"/>
      <c r="F128" s="37"/>
      <c r="G128" s="38"/>
      <c r="H128" s="37">
        <v>6127</v>
      </c>
      <c r="I128" s="38">
        <v>5</v>
      </c>
      <c r="J128" s="155"/>
      <c r="K128" s="155"/>
    </row>
    <row r="129" spans="1:11" s="86" customFormat="1" ht="15.75" thickBot="1">
      <c r="A129" s="51"/>
      <c r="B129" s="71" t="s">
        <v>283</v>
      </c>
      <c r="C129" s="69">
        <v>15863</v>
      </c>
      <c r="D129" s="22">
        <f t="shared" si="33"/>
        <v>6000</v>
      </c>
      <c r="E129" s="39"/>
      <c r="F129" s="22"/>
      <c r="G129" s="39"/>
      <c r="H129" s="22">
        <v>6000</v>
      </c>
      <c r="I129" s="39">
        <v>0</v>
      </c>
      <c r="J129" s="155"/>
      <c r="K129" s="155"/>
    </row>
    <row r="130" spans="1:11" s="86" customFormat="1" ht="25.5">
      <c r="A130" s="62" t="s">
        <v>127</v>
      </c>
      <c r="B130" s="67" t="s">
        <v>204</v>
      </c>
      <c r="C130" s="66">
        <v>30068</v>
      </c>
      <c r="D130" s="37">
        <f t="shared" si="33"/>
        <v>8791</v>
      </c>
      <c r="E130" s="38"/>
      <c r="F130" s="37"/>
      <c r="G130" s="38"/>
      <c r="H130" s="37">
        <v>8761</v>
      </c>
      <c r="I130" s="38">
        <v>30</v>
      </c>
      <c r="J130" s="155"/>
      <c r="K130" s="155"/>
    </row>
    <row r="131" spans="1:11" s="86" customFormat="1" ht="15.75" thickBot="1">
      <c r="A131" s="51"/>
      <c r="B131" s="71" t="s">
        <v>285</v>
      </c>
      <c r="C131" s="69">
        <v>18773</v>
      </c>
      <c r="D131" s="22">
        <f t="shared" si="33"/>
        <v>8000</v>
      </c>
      <c r="E131" s="39"/>
      <c r="F131" s="22"/>
      <c r="G131" s="39"/>
      <c r="H131" s="22">
        <v>8000</v>
      </c>
      <c r="I131" s="39">
        <v>0</v>
      </c>
      <c r="J131" s="155"/>
      <c r="K131" s="155"/>
    </row>
    <row r="132" spans="1:11" s="86" customFormat="1" ht="25.5">
      <c r="A132" s="62" t="s">
        <v>96</v>
      </c>
      <c r="B132" s="67" t="s">
        <v>223</v>
      </c>
      <c r="C132" s="66">
        <v>3459</v>
      </c>
      <c r="D132" s="37">
        <f t="shared" si="33"/>
        <v>2034</v>
      </c>
      <c r="E132" s="38"/>
      <c r="F132" s="37"/>
      <c r="G132" s="38"/>
      <c r="H132" s="37">
        <v>1809</v>
      </c>
      <c r="I132" s="38">
        <v>225</v>
      </c>
      <c r="J132" s="155"/>
      <c r="K132" s="155"/>
    </row>
    <row r="133" spans="1:11" s="86" customFormat="1" ht="15.75" thickBot="1">
      <c r="A133" s="51"/>
      <c r="B133" s="71" t="s">
        <v>330</v>
      </c>
      <c r="C133" s="69">
        <v>2165</v>
      </c>
      <c r="D133" s="22">
        <f t="shared" si="33"/>
        <v>1900</v>
      </c>
      <c r="E133" s="39"/>
      <c r="F133" s="22"/>
      <c r="G133" s="39"/>
      <c r="H133" s="22">
        <v>1700</v>
      </c>
      <c r="I133" s="39">
        <v>200</v>
      </c>
      <c r="J133" s="155"/>
      <c r="K133" s="155"/>
    </row>
    <row r="134" spans="1:11" s="86" customFormat="1" ht="25.5">
      <c r="A134" s="62" t="s">
        <v>129</v>
      </c>
      <c r="B134" s="67" t="s">
        <v>224</v>
      </c>
      <c r="C134" s="66">
        <v>13906</v>
      </c>
      <c r="D134" s="37">
        <f t="shared" si="33"/>
        <v>1674</v>
      </c>
      <c r="E134" s="38"/>
      <c r="F134" s="37"/>
      <c r="G134" s="38"/>
      <c r="H134" s="37">
        <v>1643</v>
      </c>
      <c r="I134" s="38">
        <v>31</v>
      </c>
      <c r="J134" s="155"/>
      <c r="K134" s="155"/>
    </row>
    <row r="135" spans="1:11" s="86" customFormat="1" ht="15.75" thickBot="1">
      <c r="A135" s="51"/>
      <c r="B135" s="71" t="s">
        <v>431</v>
      </c>
      <c r="C135" s="69">
        <v>8796</v>
      </c>
      <c r="D135" s="22">
        <f t="shared" si="33"/>
        <v>1600</v>
      </c>
      <c r="E135" s="39"/>
      <c r="F135" s="22"/>
      <c r="G135" s="39"/>
      <c r="H135" s="22">
        <v>1600</v>
      </c>
      <c r="I135" s="39">
        <v>0</v>
      </c>
      <c r="J135" s="155"/>
      <c r="K135" s="155"/>
    </row>
    <row r="136" spans="1:11" s="86" customFormat="1" ht="25.5">
      <c r="A136" s="62" t="s">
        <v>97</v>
      </c>
      <c r="B136" s="67" t="s">
        <v>225</v>
      </c>
      <c r="C136" s="66">
        <v>20039</v>
      </c>
      <c r="D136" s="37">
        <f t="shared" si="33"/>
        <v>5785</v>
      </c>
      <c r="E136" s="38"/>
      <c r="F136" s="37"/>
      <c r="G136" s="38"/>
      <c r="H136" s="37">
        <v>5780</v>
      </c>
      <c r="I136" s="38">
        <v>5</v>
      </c>
      <c r="J136" s="155"/>
      <c r="K136" s="155"/>
    </row>
    <row r="137" spans="1:11" s="86" customFormat="1" ht="15.75" thickBot="1">
      <c r="A137" s="51"/>
      <c r="B137" s="71" t="s">
        <v>293</v>
      </c>
      <c r="C137" s="69">
        <v>11798</v>
      </c>
      <c r="D137" s="22">
        <f t="shared" si="33"/>
        <v>5000</v>
      </c>
      <c r="E137" s="39"/>
      <c r="F137" s="22"/>
      <c r="G137" s="39"/>
      <c r="H137" s="22">
        <v>5000</v>
      </c>
      <c r="I137" s="39">
        <v>0</v>
      </c>
      <c r="J137" s="155"/>
      <c r="K137" s="155"/>
    </row>
    <row r="138" spans="1:11" s="86" customFormat="1" ht="38.25">
      <c r="A138" s="62" t="s">
        <v>98</v>
      </c>
      <c r="B138" s="67" t="s">
        <v>226</v>
      </c>
      <c r="C138" s="66">
        <v>22194</v>
      </c>
      <c r="D138" s="37">
        <f t="shared" si="33"/>
        <v>9973</v>
      </c>
      <c r="E138" s="38"/>
      <c r="F138" s="37"/>
      <c r="G138" s="38"/>
      <c r="H138" s="37">
        <v>9473</v>
      </c>
      <c r="I138" s="38">
        <v>500</v>
      </c>
      <c r="J138" s="155"/>
      <c r="K138" s="155"/>
    </row>
    <row r="139" spans="1:11" s="86" customFormat="1" ht="15.75" thickBot="1">
      <c r="A139" s="51"/>
      <c r="B139" s="71" t="s">
        <v>329</v>
      </c>
      <c r="C139" s="69">
        <v>14476</v>
      </c>
      <c r="D139" s="22">
        <f t="shared" si="33"/>
        <v>9500</v>
      </c>
      <c r="E139" s="39"/>
      <c r="F139" s="22"/>
      <c r="G139" s="39"/>
      <c r="H139" s="22">
        <v>9000</v>
      </c>
      <c r="I139" s="39">
        <v>500</v>
      </c>
      <c r="J139" s="155"/>
      <c r="K139" s="155"/>
    </row>
    <row r="140" spans="1:11" s="86" customFormat="1" ht="38.25">
      <c r="A140" s="62" t="s">
        <v>99</v>
      </c>
      <c r="B140" s="67" t="s">
        <v>227</v>
      </c>
      <c r="C140" s="66">
        <v>8619</v>
      </c>
      <c r="D140" s="37">
        <f t="shared" si="33"/>
        <v>5220</v>
      </c>
      <c r="E140" s="38"/>
      <c r="F140" s="37"/>
      <c r="G140" s="38"/>
      <c r="H140" s="37">
        <v>4905</v>
      </c>
      <c r="I140" s="38">
        <v>315</v>
      </c>
      <c r="J140" s="155"/>
      <c r="K140" s="155"/>
    </row>
    <row r="141" spans="1:11" s="86" customFormat="1" ht="15.75" thickBot="1">
      <c r="A141" s="51"/>
      <c r="B141" s="71" t="s">
        <v>232</v>
      </c>
      <c r="C141" s="69">
        <v>6408</v>
      </c>
      <c r="D141" s="22">
        <f t="shared" si="33"/>
        <v>4000</v>
      </c>
      <c r="E141" s="39"/>
      <c r="F141" s="22"/>
      <c r="G141" s="39"/>
      <c r="H141" s="22">
        <v>4000</v>
      </c>
      <c r="I141" s="39">
        <v>0</v>
      </c>
      <c r="J141" s="155"/>
      <c r="K141" s="155"/>
    </row>
    <row r="142" spans="1:11" s="86" customFormat="1" ht="38.25">
      <c r="A142" s="62" t="s">
        <v>100</v>
      </c>
      <c r="B142" s="67" t="s">
        <v>228</v>
      </c>
      <c r="C142" s="66">
        <v>12007</v>
      </c>
      <c r="D142" s="37">
        <f t="shared" si="33"/>
        <v>3202</v>
      </c>
      <c r="E142" s="38"/>
      <c r="F142" s="37"/>
      <c r="G142" s="38"/>
      <c r="H142" s="37">
        <v>2827</v>
      </c>
      <c r="I142" s="38">
        <v>375</v>
      </c>
      <c r="J142" s="155"/>
      <c r="K142" s="155"/>
    </row>
    <row r="143" spans="1:11" s="86" customFormat="1" ht="15.75" thickBot="1">
      <c r="A143" s="51"/>
      <c r="B143" s="71" t="s">
        <v>233</v>
      </c>
      <c r="C143" s="69">
        <v>9364</v>
      </c>
      <c r="D143" s="22">
        <f t="shared" si="33"/>
        <v>2000</v>
      </c>
      <c r="E143" s="39"/>
      <c r="F143" s="22"/>
      <c r="G143" s="39"/>
      <c r="H143" s="22">
        <v>2000</v>
      </c>
      <c r="I143" s="39">
        <v>0</v>
      </c>
      <c r="J143" s="155"/>
      <c r="K143" s="155"/>
    </row>
    <row r="144" spans="1:11" s="86" customFormat="1" ht="12.75">
      <c r="A144" s="62" t="s">
        <v>231</v>
      </c>
      <c r="B144" s="67" t="s">
        <v>234</v>
      </c>
      <c r="C144" s="66">
        <v>200</v>
      </c>
      <c r="D144" s="37">
        <f>SUM(E144+F144+G144+H144+I144)</f>
        <v>20</v>
      </c>
      <c r="E144" s="38"/>
      <c r="F144" s="90"/>
      <c r="G144" s="38"/>
      <c r="H144" s="90"/>
      <c r="I144" s="38">
        <v>20</v>
      </c>
      <c r="J144" s="155"/>
      <c r="K144" s="155"/>
    </row>
    <row r="145" spans="1:11" s="86" customFormat="1" ht="15" customHeight="1" thickBot="1">
      <c r="A145" s="51"/>
      <c r="B145" s="71"/>
      <c r="C145" s="69">
        <v>150</v>
      </c>
      <c r="D145" s="22">
        <f>SUM(E145+F145+G145+H145+I145)</f>
        <v>0</v>
      </c>
      <c r="E145" s="39"/>
      <c r="F145" s="95"/>
      <c r="G145" s="39"/>
      <c r="H145" s="95"/>
      <c r="I145" s="39">
        <v>0</v>
      </c>
      <c r="J145" s="155"/>
      <c r="K145" s="155"/>
    </row>
    <row r="146" spans="1:11" s="61" customFormat="1">
      <c r="A146" s="27" t="s">
        <v>57</v>
      </c>
      <c r="B146" s="36" t="s">
        <v>71</v>
      </c>
      <c r="C146" s="40">
        <f t="shared" ref="C146:I147" si="34">SUM(C148)</f>
        <v>136084</v>
      </c>
      <c r="D146" s="21">
        <f t="shared" si="34"/>
        <v>36691</v>
      </c>
      <c r="E146" s="40">
        <f t="shared" si="34"/>
        <v>7816</v>
      </c>
      <c r="F146" s="21">
        <f t="shared" si="34"/>
        <v>8524</v>
      </c>
      <c r="G146" s="40">
        <f t="shared" si="34"/>
        <v>0</v>
      </c>
      <c r="H146" s="21">
        <f t="shared" si="34"/>
        <v>19726</v>
      </c>
      <c r="I146" s="40">
        <f t="shared" si="34"/>
        <v>625</v>
      </c>
      <c r="J146" s="153"/>
      <c r="K146" s="153"/>
    </row>
    <row r="147" spans="1:11" s="61" customFormat="1" ht="14.25" customHeight="1" thickBot="1">
      <c r="A147" s="17"/>
      <c r="B147" s="25"/>
      <c r="C147" s="39">
        <f t="shared" si="34"/>
        <v>78363</v>
      </c>
      <c r="D147" s="22">
        <f t="shared" si="34"/>
        <v>27024</v>
      </c>
      <c r="E147" s="39">
        <f t="shared" si="34"/>
        <v>7500</v>
      </c>
      <c r="F147" s="22">
        <f t="shared" si="34"/>
        <v>8524</v>
      </c>
      <c r="G147" s="39">
        <f t="shared" si="34"/>
        <v>0</v>
      </c>
      <c r="H147" s="22">
        <f t="shared" si="34"/>
        <v>11000</v>
      </c>
      <c r="I147" s="39">
        <f t="shared" si="34"/>
        <v>0</v>
      </c>
      <c r="J147" s="153"/>
      <c r="K147" s="153"/>
    </row>
    <row r="148" spans="1:11" s="61" customFormat="1">
      <c r="A148" s="16" t="s">
        <v>15</v>
      </c>
      <c r="B148" s="33" t="s">
        <v>16</v>
      </c>
      <c r="C148" s="40">
        <f t="shared" ref="C148:I148" si="35">SUM(C150+C153+C156)</f>
        <v>136084</v>
      </c>
      <c r="D148" s="40">
        <f t="shared" si="35"/>
        <v>36691</v>
      </c>
      <c r="E148" s="40">
        <f t="shared" si="35"/>
        <v>7816</v>
      </c>
      <c r="F148" s="40">
        <f t="shared" si="35"/>
        <v>8524</v>
      </c>
      <c r="G148" s="40">
        <f t="shared" si="35"/>
        <v>0</v>
      </c>
      <c r="H148" s="40">
        <f t="shared" si="35"/>
        <v>19726</v>
      </c>
      <c r="I148" s="40">
        <f t="shared" si="35"/>
        <v>625</v>
      </c>
      <c r="J148" s="153"/>
      <c r="K148" s="153"/>
    </row>
    <row r="149" spans="1:11" s="61" customFormat="1" ht="14.25" customHeight="1" thickBot="1">
      <c r="A149" s="17"/>
      <c r="B149" s="34"/>
      <c r="C149" s="39">
        <f>SUM(C157:C157)</f>
        <v>78363</v>
      </c>
      <c r="D149" s="39">
        <f t="shared" ref="D149:I149" si="36">SUM(D157:D157)</f>
        <v>27024</v>
      </c>
      <c r="E149" s="39">
        <f t="shared" si="36"/>
        <v>7500</v>
      </c>
      <c r="F149" s="39">
        <f t="shared" si="36"/>
        <v>8524</v>
      </c>
      <c r="G149" s="39">
        <f t="shared" si="36"/>
        <v>0</v>
      </c>
      <c r="H149" s="39">
        <f t="shared" si="36"/>
        <v>11000</v>
      </c>
      <c r="I149" s="39">
        <f t="shared" si="36"/>
        <v>0</v>
      </c>
      <c r="J149" s="153"/>
      <c r="K149" s="153"/>
    </row>
    <row r="150" spans="1:11" s="61" customFormat="1" ht="14.25" customHeight="1" thickBot="1">
      <c r="A150" s="17" t="s">
        <v>6</v>
      </c>
      <c r="B150" s="5" t="s">
        <v>62</v>
      </c>
      <c r="C150" s="39">
        <f t="shared" ref="C150:I150" si="37">SUM(C151:C152)</f>
        <v>32500</v>
      </c>
      <c r="D150" s="39">
        <f t="shared" si="37"/>
        <v>365</v>
      </c>
      <c r="E150" s="39">
        <f t="shared" si="37"/>
        <v>115</v>
      </c>
      <c r="F150" s="39">
        <f t="shared" si="37"/>
        <v>0</v>
      </c>
      <c r="G150" s="39">
        <f t="shared" si="37"/>
        <v>0</v>
      </c>
      <c r="H150" s="39">
        <f t="shared" si="37"/>
        <v>0</v>
      </c>
      <c r="I150" s="39">
        <f t="shared" si="37"/>
        <v>250</v>
      </c>
      <c r="J150" s="153"/>
      <c r="K150" s="153"/>
    </row>
    <row r="151" spans="1:11" s="76" customFormat="1" ht="13.5" thickBot="1">
      <c r="A151" s="19" t="s">
        <v>43</v>
      </c>
      <c r="B151" s="35" t="s">
        <v>263</v>
      </c>
      <c r="C151" s="43">
        <v>32000</v>
      </c>
      <c r="D151" s="23">
        <f t="shared" ref="D151:D152" si="38">SUM(E151+F151+G151+H151+I151)</f>
        <v>115</v>
      </c>
      <c r="E151" s="43">
        <v>115</v>
      </c>
      <c r="F151" s="43"/>
      <c r="G151" s="43"/>
      <c r="H151" s="23"/>
      <c r="I151" s="43">
        <v>0</v>
      </c>
      <c r="J151" s="151"/>
      <c r="K151" s="151"/>
    </row>
    <row r="152" spans="1:11" s="76" customFormat="1" ht="26.25" thickBot="1">
      <c r="A152" s="19" t="s">
        <v>44</v>
      </c>
      <c r="B152" s="35" t="s">
        <v>295</v>
      </c>
      <c r="C152" s="43">
        <v>500</v>
      </c>
      <c r="D152" s="23">
        <f t="shared" si="38"/>
        <v>250</v>
      </c>
      <c r="E152" s="43"/>
      <c r="F152" s="43"/>
      <c r="G152" s="43"/>
      <c r="H152" s="23"/>
      <c r="I152" s="43">
        <v>250</v>
      </c>
      <c r="J152" s="151"/>
      <c r="K152" s="151"/>
    </row>
    <row r="153" spans="1:11" s="55" customFormat="1" ht="13.5" customHeight="1" thickBot="1">
      <c r="A153" s="17" t="s">
        <v>7</v>
      </c>
      <c r="B153" s="34" t="s">
        <v>9</v>
      </c>
      <c r="C153" s="39">
        <f>SUM(C154:C155)</f>
        <v>3350</v>
      </c>
      <c r="D153" s="39">
        <f t="shared" ref="D153:I153" si="39">SUM(D154:D155)</f>
        <v>3190</v>
      </c>
      <c r="E153" s="39">
        <f t="shared" si="39"/>
        <v>0</v>
      </c>
      <c r="F153" s="39">
        <f t="shared" si="39"/>
        <v>0</v>
      </c>
      <c r="G153" s="39">
        <f t="shared" si="39"/>
        <v>0</v>
      </c>
      <c r="H153" s="39">
        <f t="shared" si="39"/>
        <v>2835</v>
      </c>
      <c r="I153" s="39">
        <f t="shared" si="39"/>
        <v>355</v>
      </c>
      <c r="J153" s="150"/>
      <c r="K153" s="150"/>
    </row>
    <row r="154" spans="1:11" s="76" customFormat="1" ht="26.25" thickBot="1">
      <c r="A154" s="17" t="s">
        <v>43</v>
      </c>
      <c r="B154" s="67" t="s">
        <v>239</v>
      </c>
      <c r="C154" s="39">
        <v>3000</v>
      </c>
      <c r="D154" s="22">
        <f t="shared" ref="D154:D155" si="40">SUM(E154+F154+G154+H154+I154)</f>
        <v>2865</v>
      </c>
      <c r="E154" s="39"/>
      <c r="F154" s="39"/>
      <c r="G154" s="39"/>
      <c r="H154" s="22">
        <v>2835</v>
      </c>
      <c r="I154" s="39">
        <v>30</v>
      </c>
      <c r="J154" s="151"/>
      <c r="K154" s="151"/>
    </row>
    <row r="155" spans="1:11" s="55" customFormat="1" ht="14.25" customHeight="1" thickBot="1">
      <c r="A155" s="17" t="s">
        <v>42</v>
      </c>
      <c r="B155" s="67" t="s">
        <v>415</v>
      </c>
      <c r="C155" s="39">
        <v>350</v>
      </c>
      <c r="D155" s="22">
        <f t="shared" si="40"/>
        <v>325</v>
      </c>
      <c r="E155" s="39"/>
      <c r="F155" s="39"/>
      <c r="G155" s="39"/>
      <c r="H155" s="22"/>
      <c r="I155" s="39">
        <v>325</v>
      </c>
      <c r="J155" s="150"/>
      <c r="K155" s="150"/>
    </row>
    <row r="156" spans="1:11" s="61" customFormat="1">
      <c r="A156" s="16" t="s">
        <v>11</v>
      </c>
      <c r="B156" s="33" t="s">
        <v>12</v>
      </c>
      <c r="C156" s="40">
        <f>SUM(C158+C160+C162+C164)</f>
        <v>100234</v>
      </c>
      <c r="D156" s="40">
        <f t="shared" ref="D156:I157" si="41">SUM(D158+D160+D162+D164)</f>
        <v>33136</v>
      </c>
      <c r="E156" s="40">
        <f t="shared" si="41"/>
        <v>7701</v>
      </c>
      <c r="F156" s="40">
        <f t="shared" si="41"/>
        <v>8524</v>
      </c>
      <c r="G156" s="40">
        <f t="shared" si="41"/>
        <v>0</v>
      </c>
      <c r="H156" s="40">
        <f t="shared" si="41"/>
        <v>16891</v>
      </c>
      <c r="I156" s="40">
        <f t="shared" si="41"/>
        <v>20</v>
      </c>
      <c r="J156" s="153"/>
      <c r="K156" s="153"/>
    </row>
    <row r="157" spans="1:11" s="61" customFormat="1" ht="14.25" customHeight="1" thickBot="1">
      <c r="A157" s="17"/>
      <c r="B157" s="60"/>
      <c r="C157" s="39">
        <f>SUM(C159+C161+C163+C165)</f>
        <v>78363</v>
      </c>
      <c r="D157" s="39">
        <f t="shared" si="41"/>
        <v>27024</v>
      </c>
      <c r="E157" s="39">
        <f t="shared" si="41"/>
        <v>7500</v>
      </c>
      <c r="F157" s="39">
        <f t="shared" si="41"/>
        <v>8524</v>
      </c>
      <c r="G157" s="39">
        <f t="shared" si="41"/>
        <v>0</v>
      </c>
      <c r="H157" s="39">
        <f t="shared" si="41"/>
        <v>11000</v>
      </c>
      <c r="I157" s="39">
        <f t="shared" si="41"/>
        <v>0</v>
      </c>
      <c r="J157" s="153"/>
      <c r="K157" s="153"/>
    </row>
    <row r="158" spans="1:11" s="116" customFormat="1" ht="25.5">
      <c r="A158" s="50" t="s">
        <v>43</v>
      </c>
      <c r="B158" s="67" t="s">
        <v>316</v>
      </c>
      <c r="C158" s="66">
        <v>38793</v>
      </c>
      <c r="D158" s="90">
        <f t="shared" ref="D158:D165" si="42">SUM(E158+F158+G158+H158+I158)</f>
        <v>25461</v>
      </c>
      <c r="E158" s="40">
        <v>46</v>
      </c>
      <c r="F158" s="91">
        <v>8524</v>
      </c>
      <c r="G158" s="40"/>
      <c r="H158" s="127">
        <v>16891</v>
      </c>
      <c r="I158" s="40">
        <v>0</v>
      </c>
      <c r="J158" s="149"/>
      <c r="K158" s="149"/>
    </row>
    <row r="159" spans="1:11" s="116" customFormat="1" ht="14.25" customHeight="1" thickBot="1">
      <c r="A159" s="51"/>
      <c r="B159" s="68" t="s">
        <v>372</v>
      </c>
      <c r="C159" s="69">
        <v>32453</v>
      </c>
      <c r="D159" s="95">
        <f t="shared" si="42"/>
        <v>19524</v>
      </c>
      <c r="E159" s="39">
        <v>0</v>
      </c>
      <c r="F159" s="94">
        <v>8524</v>
      </c>
      <c r="G159" s="39"/>
      <c r="H159" s="95">
        <v>11000</v>
      </c>
      <c r="I159" s="39">
        <v>0</v>
      </c>
      <c r="J159" s="149"/>
      <c r="K159" s="149"/>
    </row>
    <row r="160" spans="1:11" s="61" customFormat="1" ht="25.5">
      <c r="A160" s="50" t="s">
        <v>42</v>
      </c>
      <c r="B160" s="67" t="s">
        <v>143</v>
      </c>
      <c r="C160" s="66">
        <v>26079</v>
      </c>
      <c r="D160" s="90">
        <f t="shared" si="42"/>
        <v>165</v>
      </c>
      <c r="E160" s="40">
        <v>155</v>
      </c>
      <c r="F160" s="89"/>
      <c r="G160" s="40"/>
      <c r="H160" s="127"/>
      <c r="I160" s="40">
        <v>10</v>
      </c>
      <c r="J160" s="153"/>
      <c r="K160" s="153"/>
    </row>
    <row r="161" spans="1:11" s="61" customFormat="1" ht="14.25" customHeight="1" thickBot="1">
      <c r="A161" s="51"/>
      <c r="B161" s="68" t="s">
        <v>191</v>
      </c>
      <c r="C161" s="69">
        <v>16865</v>
      </c>
      <c r="D161" s="95">
        <f t="shared" si="42"/>
        <v>0</v>
      </c>
      <c r="E161" s="39">
        <v>0</v>
      </c>
      <c r="F161" s="94"/>
      <c r="G161" s="39"/>
      <c r="H161" s="95"/>
      <c r="I161" s="39">
        <v>0</v>
      </c>
      <c r="J161" s="153"/>
      <c r="K161" s="153"/>
    </row>
    <row r="162" spans="1:11" s="116" customFormat="1" ht="25.5">
      <c r="A162" s="50" t="s">
        <v>44</v>
      </c>
      <c r="B162" s="67" t="s">
        <v>377</v>
      </c>
      <c r="C162" s="66">
        <v>7500</v>
      </c>
      <c r="D162" s="90">
        <f t="shared" si="42"/>
        <v>7500</v>
      </c>
      <c r="E162" s="40">
        <v>7500</v>
      </c>
      <c r="F162" s="89"/>
      <c r="G162" s="40"/>
      <c r="H162" s="127"/>
      <c r="I162" s="40">
        <v>0</v>
      </c>
      <c r="J162" s="149"/>
      <c r="K162" s="149"/>
    </row>
    <row r="163" spans="1:11" s="116" customFormat="1" ht="14.25" customHeight="1" thickBot="1">
      <c r="A163" s="51"/>
      <c r="B163" s="68"/>
      <c r="C163" s="69">
        <v>7500</v>
      </c>
      <c r="D163" s="95">
        <f t="shared" si="42"/>
        <v>7500</v>
      </c>
      <c r="E163" s="39">
        <v>7500</v>
      </c>
      <c r="F163" s="94"/>
      <c r="G163" s="39"/>
      <c r="H163" s="95"/>
      <c r="I163" s="39">
        <v>0</v>
      </c>
      <c r="J163" s="149"/>
      <c r="K163" s="149"/>
    </row>
    <row r="164" spans="1:11" s="61" customFormat="1">
      <c r="A164" s="50" t="s">
        <v>45</v>
      </c>
      <c r="B164" s="67" t="s">
        <v>344</v>
      </c>
      <c r="C164" s="66">
        <v>27862</v>
      </c>
      <c r="D164" s="90">
        <f t="shared" si="42"/>
        <v>10</v>
      </c>
      <c r="E164" s="40"/>
      <c r="F164" s="89"/>
      <c r="G164" s="40"/>
      <c r="H164" s="127"/>
      <c r="I164" s="40">
        <v>10</v>
      </c>
      <c r="J164" s="153"/>
      <c r="K164" s="153"/>
    </row>
    <row r="165" spans="1:11" s="61" customFormat="1" ht="14.25" customHeight="1" thickBot="1">
      <c r="A165" s="51"/>
      <c r="B165" s="68" t="s">
        <v>416</v>
      </c>
      <c r="C165" s="69">
        <v>21545</v>
      </c>
      <c r="D165" s="95">
        <f t="shared" si="42"/>
        <v>0</v>
      </c>
      <c r="E165" s="39"/>
      <c r="F165" s="94"/>
      <c r="G165" s="39"/>
      <c r="H165" s="95"/>
      <c r="I165" s="39">
        <v>0</v>
      </c>
      <c r="J165" s="153"/>
      <c r="K165" s="153"/>
    </row>
    <row r="166" spans="1:11" s="61" customFormat="1">
      <c r="A166" s="50" t="s">
        <v>81</v>
      </c>
      <c r="B166" s="52" t="s">
        <v>82</v>
      </c>
      <c r="C166" s="38">
        <f t="shared" ref="C166:I167" si="43">SUM(C168)</f>
        <v>369079</v>
      </c>
      <c r="D166" s="21">
        <f t="shared" si="43"/>
        <v>69693</v>
      </c>
      <c r="E166" s="38">
        <f t="shared" si="43"/>
        <v>1873</v>
      </c>
      <c r="F166" s="38">
        <f t="shared" si="43"/>
        <v>0</v>
      </c>
      <c r="G166" s="38">
        <f t="shared" si="43"/>
        <v>0</v>
      </c>
      <c r="H166" s="21">
        <f t="shared" si="43"/>
        <v>62000</v>
      </c>
      <c r="I166" s="38">
        <f t="shared" si="43"/>
        <v>5820</v>
      </c>
      <c r="J166" s="153"/>
      <c r="K166" s="153"/>
    </row>
    <row r="167" spans="1:11" s="61" customFormat="1" ht="14.25" customHeight="1" thickBot="1">
      <c r="A167" s="51"/>
      <c r="B167" s="60"/>
      <c r="C167" s="39">
        <f t="shared" si="43"/>
        <v>220442</v>
      </c>
      <c r="D167" s="22">
        <f t="shared" si="43"/>
        <v>55200</v>
      </c>
      <c r="E167" s="39">
        <f t="shared" si="43"/>
        <v>700</v>
      </c>
      <c r="F167" s="39">
        <f t="shared" si="43"/>
        <v>0</v>
      </c>
      <c r="G167" s="39">
        <f t="shared" si="43"/>
        <v>0</v>
      </c>
      <c r="H167" s="22">
        <f t="shared" si="43"/>
        <v>50000</v>
      </c>
      <c r="I167" s="39">
        <f t="shared" si="43"/>
        <v>4500</v>
      </c>
      <c r="J167" s="153"/>
      <c r="K167" s="153"/>
    </row>
    <row r="168" spans="1:11" s="61" customFormat="1">
      <c r="A168" s="27" t="s">
        <v>15</v>
      </c>
      <c r="B168" s="12" t="s">
        <v>16</v>
      </c>
      <c r="C168" s="40">
        <f t="shared" ref="C168:I168" si="44">SUM(C170+C173+C179)</f>
        <v>369079</v>
      </c>
      <c r="D168" s="40">
        <f t="shared" si="44"/>
        <v>69693</v>
      </c>
      <c r="E168" s="40">
        <f t="shared" si="44"/>
        <v>1873</v>
      </c>
      <c r="F168" s="40">
        <f t="shared" si="44"/>
        <v>0</v>
      </c>
      <c r="G168" s="40">
        <f t="shared" si="44"/>
        <v>0</v>
      </c>
      <c r="H168" s="40">
        <f t="shared" si="44"/>
        <v>62000</v>
      </c>
      <c r="I168" s="40">
        <f t="shared" si="44"/>
        <v>5820</v>
      </c>
      <c r="J168" s="153"/>
      <c r="K168" s="153"/>
    </row>
    <row r="169" spans="1:11" s="61" customFormat="1" ht="14.25" customHeight="1" thickBot="1">
      <c r="A169" s="17"/>
      <c r="B169" s="34"/>
      <c r="C169" s="39">
        <f>SUM(C180)</f>
        <v>220442</v>
      </c>
      <c r="D169" s="39">
        <f t="shared" ref="D169:I169" si="45">SUM(D180)</f>
        <v>55200</v>
      </c>
      <c r="E169" s="39">
        <f t="shared" si="45"/>
        <v>700</v>
      </c>
      <c r="F169" s="39">
        <f t="shared" si="45"/>
        <v>0</v>
      </c>
      <c r="G169" s="39">
        <f t="shared" si="45"/>
        <v>0</v>
      </c>
      <c r="H169" s="39">
        <f t="shared" si="45"/>
        <v>50000</v>
      </c>
      <c r="I169" s="39">
        <f t="shared" si="45"/>
        <v>4500</v>
      </c>
      <c r="J169" s="153"/>
      <c r="K169" s="153"/>
    </row>
    <row r="170" spans="1:11" s="61" customFormat="1" ht="14.25" customHeight="1" thickBot="1">
      <c r="A170" s="17" t="s">
        <v>6</v>
      </c>
      <c r="B170" s="5" t="s">
        <v>62</v>
      </c>
      <c r="C170" s="39">
        <f>SUM(C171:C172)</f>
        <v>3300</v>
      </c>
      <c r="D170" s="39">
        <f t="shared" ref="D170:I170" si="46">SUM(D171:D172)</f>
        <v>1173</v>
      </c>
      <c r="E170" s="39">
        <f t="shared" si="46"/>
        <v>1173</v>
      </c>
      <c r="F170" s="39">
        <f t="shared" si="46"/>
        <v>0</v>
      </c>
      <c r="G170" s="39">
        <f t="shared" si="46"/>
        <v>0</v>
      </c>
      <c r="H170" s="39">
        <f t="shared" si="46"/>
        <v>0</v>
      </c>
      <c r="I170" s="39">
        <f t="shared" si="46"/>
        <v>0</v>
      </c>
      <c r="J170" s="153"/>
      <c r="K170" s="153"/>
    </row>
    <row r="171" spans="1:11" s="55" customFormat="1" ht="13.5" thickBot="1">
      <c r="A171" s="19" t="s">
        <v>43</v>
      </c>
      <c r="B171" s="35" t="s">
        <v>212</v>
      </c>
      <c r="C171" s="43">
        <v>800</v>
      </c>
      <c r="D171" s="23">
        <f t="shared" ref="D171:D172" si="47">SUM(E171+F171+G171+H171+I171)</f>
        <v>4</v>
      </c>
      <c r="E171" s="43">
        <v>4</v>
      </c>
      <c r="F171" s="43"/>
      <c r="G171" s="43"/>
      <c r="H171" s="23"/>
      <c r="I171" s="43">
        <v>0</v>
      </c>
      <c r="J171" s="150"/>
      <c r="K171" s="150"/>
    </row>
    <row r="172" spans="1:11" s="55" customFormat="1" ht="13.5" thickBot="1">
      <c r="A172" s="19" t="s">
        <v>42</v>
      </c>
      <c r="B172" s="35" t="s">
        <v>180</v>
      </c>
      <c r="C172" s="43">
        <v>2500</v>
      </c>
      <c r="D172" s="23">
        <f t="shared" si="47"/>
        <v>1169</v>
      </c>
      <c r="E172" s="43">
        <v>1169</v>
      </c>
      <c r="F172" s="43"/>
      <c r="G172" s="43"/>
      <c r="H172" s="23"/>
      <c r="I172" s="43">
        <v>0</v>
      </c>
      <c r="J172" s="150"/>
      <c r="K172" s="150"/>
    </row>
    <row r="173" spans="1:11" s="55" customFormat="1" ht="13.5" customHeight="1" thickBot="1">
      <c r="A173" s="17" t="s">
        <v>7</v>
      </c>
      <c r="B173" s="34" t="s">
        <v>9</v>
      </c>
      <c r="C173" s="39">
        <f>SUM(C174:C178)</f>
        <v>2390</v>
      </c>
      <c r="D173" s="39">
        <f t="shared" ref="D173:I173" si="48">SUM(D174:D178)</f>
        <v>800</v>
      </c>
      <c r="E173" s="39">
        <f t="shared" si="48"/>
        <v>0</v>
      </c>
      <c r="F173" s="39">
        <f t="shared" si="48"/>
        <v>0</v>
      </c>
      <c r="G173" s="39">
        <f t="shared" si="48"/>
        <v>0</v>
      </c>
      <c r="H173" s="39">
        <f t="shared" si="48"/>
        <v>0</v>
      </c>
      <c r="I173" s="39">
        <f t="shared" si="48"/>
        <v>800</v>
      </c>
      <c r="J173" s="150"/>
      <c r="K173" s="150"/>
    </row>
    <row r="174" spans="1:11" s="55" customFormat="1" ht="13.5" thickBot="1">
      <c r="A174" s="17" t="s">
        <v>43</v>
      </c>
      <c r="B174" s="25" t="s">
        <v>396</v>
      </c>
      <c r="C174" s="39">
        <v>300</v>
      </c>
      <c r="D174" s="22">
        <f t="shared" ref="D174:D175" si="49">SUM(E174+F174+G174+H174+I174)</f>
        <v>100</v>
      </c>
      <c r="E174" s="39"/>
      <c r="F174" s="39"/>
      <c r="G174" s="39"/>
      <c r="H174" s="22"/>
      <c r="I174" s="39">
        <v>100</v>
      </c>
      <c r="J174" s="150"/>
      <c r="K174" s="150"/>
    </row>
    <row r="175" spans="1:11" s="55" customFormat="1" ht="13.5" thickBot="1">
      <c r="A175" s="17" t="s">
        <v>42</v>
      </c>
      <c r="B175" s="25" t="s">
        <v>348</v>
      </c>
      <c r="C175" s="39">
        <v>500</v>
      </c>
      <c r="D175" s="22">
        <f t="shared" si="49"/>
        <v>100</v>
      </c>
      <c r="E175" s="39"/>
      <c r="F175" s="39"/>
      <c r="G175" s="39"/>
      <c r="H175" s="22"/>
      <c r="I175" s="39">
        <v>100</v>
      </c>
      <c r="J175" s="150"/>
      <c r="K175" s="150"/>
    </row>
    <row r="176" spans="1:11" s="76" customFormat="1" ht="13.5" thickBot="1">
      <c r="A176" s="17" t="s">
        <v>44</v>
      </c>
      <c r="B176" s="25" t="s">
        <v>167</v>
      </c>
      <c r="C176" s="39">
        <v>660</v>
      </c>
      <c r="D176" s="22">
        <f>SUM(E176+F176+G176+H176+I176)</f>
        <v>250</v>
      </c>
      <c r="E176" s="39"/>
      <c r="F176" s="39"/>
      <c r="G176" s="39"/>
      <c r="H176" s="22"/>
      <c r="I176" s="39">
        <v>250</v>
      </c>
      <c r="J176" s="151"/>
      <c r="K176" s="151"/>
    </row>
    <row r="177" spans="1:11" s="76" customFormat="1" ht="14.25" customHeight="1" thickBot="1">
      <c r="A177" s="17" t="s">
        <v>45</v>
      </c>
      <c r="B177" s="25" t="s">
        <v>107</v>
      </c>
      <c r="C177" s="39">
        <v>630</v>
      </c>
      <c r="D177" s="22">
        <f>SUM(E177+F177+G177+H177+I177)</f>
        <v>250</v>
      </c>
      <c r="E177" s="39"/>
      <c r="F177" s="39"/>
      <c r="G177" s="39"/>
      <c r="H177" s="22"/>
      <c r="I177" s="39">
        <v>250</v>
      </c>
      <c r="J177" s="151"/>
      <c r="K177" s="151"/>
    </row>
    <row r="178" spans="1:11" s="76" customFormat="1" ht="14.25" customHeight="1" thickBot="1">
      <c r="A178" s="17" t="s">
        <v>46</v>
      </c>
      <c r="B178" s="25" t="s">
        <v>397</v>
      </c>
      <c r="C178" s="39">
        <v>300</v>
      </c>
      <c r="D178" s="22">
        <f>SUM(E178+F178+G178+H178+I178)</f>
        <v>100</v>
      </c>
      <c r="E178" s="39"/>
      <c r="F178" s="39"/>
      <c r="G178" s="39"/>
      <c r="H178" s="22"/>
      <c r="I178" s="39">
        <v>100</v>
      </c>
      <c r="J178" s="151"/>
      <c r="K178" s="151"/>
    </row>
    <row r="179" spans="1:11" s="61" customFormat="1">
      <c r="A179" s="16" t="s">
        <v>11</v>
      </c>
      <c r="B179" s="33" t="s">
        <v>12</v>
      </c>
      <c r="C179" s="40">
        <f>SUM(C181+C183+C185+C187+C189)</f>
        <v>363389</v>
      </c>
      <c r="D179" s="40">
        <f t="shared" ref="D179:I180" si="50">SUM(D181+D183+D185+D187+D189)</f>
        <v>67720</v>
      </c>
      <c r="E179" s="40">
        <f t="shared" si="50"/>
        <v>700</v>
      </c>
      <c r="F179" s="40">
        <f t="shared" si="50"/>
        <v>0</v>
      </c>
      <c r="G179" s="40">
        <f t="shared" si="50"/>
        <v>0</v>
      </c>
      <c r="H179" s="40">
        <f t="shared" si="50"/>
        <v>62000</v>
      </c>
      <c r="I179" s="40">
        <f t="shared" si="50"/>
        <v>5020</v>
      </c>
      <c r="J179" s="153"/>
      <c r="K179" s="153"/>
    </row>
    <row r="180" spans="1:11" s="61" customFormat="1" ht="14.25" customHeight="1" thickBot="1">
      <c r="A180" s="17"/>
      <c r="B180" s="60"/>
      <c r="C180" s="39">
        <f>SUM(C182+C184+C186+C188+C190)</f>
        <v>220442</v>
      </c>
      <c r="D180" s="39">
        <f t="shared" si="50"/>
        <v>55200</v>
      </c>
      <c r="E180" s="39">
        <f t="shared" si="50"/>
        <v>700</v>
      </c>
      <c r="F180" s="39">
        <f t="shared" si="50"/>
        <v>0</v>
      </c>
      <c r="G180" s="39">
        <f t="shared" si="50"/>
        <v>0</v>
      </c>
      <c r="H180" s="39">
        <f t="shared" si="50"/>
        <v>50000</v>
      </c>
      <c r="I180" s="39">
        <f t="shared" si="50"/>
        <v>4500</v>
      </c>
      <c r="J180" s="153"/>
      <c r="K180" s="153"/>
    </row>
    <row r="181" spans="1:11" s="116" customFormat="1">
      <c r="A181" s="50" t="s">
        <v>43</v>
      </c>
      <c r="B181" s="67" t="s">
        <v>236</v>
      </c>
      <c r="C181" s="66">
        <v>152678</v>
      </c>
      <c r="D181" s="90">
        <f t="shared" ref="D181:D190" si="51">SUM(E181+F181+G181+H181+I181)</f>
        <v>62010</v>
      </c>
      <c r="E181" s="40"/>
      <c r="F181" s="40"/>
      <c r="G181" s="40"/>
      <c r="H181" s="21">
        <v>62000</v>
      </c>
      <c r="I181" s="40">
        <v>10</v>
      </c>
      <c r="J181" s="149"/>
      <c r="K181" s="149"/>
    </row>
    <row r="182" spans="1:11" s="116" customFormat="1" ht="14.25" customHeight="1" thickBot="1">
      <c r="A182" s="51"/>
      <c r="B182" s="68" t="s">
        <v>290</v>
      </c>
      <c r="C182" s="69">
        <v>110788</v>
      </c>
      <c r="D182" s="95">
        <f t="shared" si="51"/>
        <v>50000</v>
      </c>
      <c r="E182" s="39"/>
      <c r="F182" s="39"/>
      <c r="G182" s="39"/>
      <c r="H182" s="22">
        <v>50000</v>
      </c>
      <c r="I182" s="39">
        <v>0</v>
      </c>
      <c r="J182" s="149"/>
      <c r="K182" s="149"/>
    </row>
    <row r="183" spans="1:11" s="116" customFormat="1">
      <c r="A183" s="50" t="s">
        <v>42</v>
      </c>
      <c r="B183" s="67" t="s">
        <v>266</v>
      </c>
      <c r="C183" s="66">
        <v>70121</v>
      </c>
      <c r="D183" s="90">
        <f>SUM(E183+F183+G183+H183+I183)</f>
        <v>5000</v>
      </c>
      <c r="E183" s="40"/>
      <c r="F183" s="40"/>
      <c r="G183" s="40"/>
      <c r="H183" s="21"/>
      <c r="I183" s="40">
        <v>5000</v>
      </c>
      <c r="J183" s="149"/>
      <c r="K183" s="149"/>
    </row>
    <row r="184" spans="1:11" s="116" customFormat="1" ht="14.25" customHeight="1" thickBot="1">
      <c r="A184" s="51"/>
      <c r="B184" s="68" t="s">
        <v>343</v>
      </c>
      <c r="C184" s="69">
        <v>39910</v>
      </c>
      <c r="D184" s="95">
        <f>SUM(E184+F184+G184+H184+I184)</f>
        <v>4500</v>
      </c>
      <c r="E184" s="39"/>
      <c r="F184" s="39"/>
      <c r="G184" s="39"/>
      <c r="H184" s="22"/>
      <c r="I184" s="39">
        <v>4500</v>
      </c>
      <c r="J184" s="149"/>
      <c r="K184" s="149"/>
    </row>
    <row r="185" spans="1:11" s="116" customFormat="1">
      <c r="A185" s="50" t="s">
        <v>44</v>
      </c>
      <c r="B185" s="67" t="s">
        <v>107</v>
      </c>
      <c r="C185" s="66">
        <v>139240</v>
      </c>
      <c r="D185" s="90">
        <f t="shared" si="51"/>
        <v>10</v>
      </c>
      <c r="E185" s="40"/>
      <c r="F185" s="40"/>
      <c r="G185" s="40"/>
      <c r="H185" s="21"/>
      <c r="I185" s="40">
        <v>10</v>
      </c>
      <c r="J185" s="149"/>
      <c r="K185" s="149"/>
    </row>
    <row r="186" spans="1:11" s="116" customFormat="1" ht="14.25" customHeight="1" thickBot="1">
      <c r="A186" s="51"/>
      <c r="B186" s="68" t="s">
        <v>440</v>
      </c>
      <c r="C186" s="69">
        <v>68506</v>
      </c>
      <c r="D186" s="95">
        <f t="shared" si="51"/>
        <v>0</v>
      </c>
      <c r="E186" s="39"/>
      <c r="F186" s="39"/>
      <c r="G186" s="39"/>
      <c r="H186" s="22"/>
      <c r="I186" s="39">
        <v>0</v>
      </c>
      <c r="J186" s="149"/>
      <c r="K186" s="149"/>
    </row>
    <row r="187" spans="1:11" s="61" customFormat="1">
      <c r="A187" s="50" t="s">
        <v>45</v>
      </c>
      <c r="B187" s="67" t="s">
        <v>277</v>
      </c>
      <c r="C187" s="66">
        <v>350</v>
      </c>
      <c r="D187" s="90">
        <f t="shared" si="51"/>
        <v>200</v>
      </c>
      <c r="E187" s="40">
        <v>200</v>
      </c>
      <c r="F187" s="40"/>
      <c r="G187" s="40"/>
      <c r="H187" s="21"/>
      <c r="I187" s="40">
        <v>0</v>
      </c>
      <c r="J187" s="153"/>
      <c r="K187" s="153"/>
    </row>
    <row r="188" spans="1:11" s="61" customFormat="1" ht="14.25" customHeight="1" thickBot="1">
      <c r="A188" s="51"/>
      <c r="B188" s="68"/>
      <c r="C188" s="69">
        <v>338</v>
      </c>
      <c r="D188" s="95">
        <f t="shared" si="51"/>
        <v>200</v>
      </c>
      <c r="E188" s="39">
        <v>200</v>
      </c>
      <c r="F188" s="39"/>
      <c r="G188" s="39"/>
      <c r="H188" s="22"/>
      <c r="I188" s="39">
        <v>0</v>
      </c>
      <c r="J188" s="153"/>
      <c r="K188" s="153"/>
    </row>
    <row r="189" spans="1:11" s="116" customFormat="1">
      <c r="A189" s="50" t="s">
        <v>45</v>
      </c>
      <c r="B189" s="67" t="s">
        <v>359</v>
      </c>
      <c r="C189" s="66">
        <v>1000</v>
      </c>
      <c r="D189" s="90">
        <f t="shared" si="51"/>
        <v>500</v>
      </c>
      <c r="E189" s="40">
        <v>500</v>
      </c>
      <c r="F189" s="40"/>
      <c r="G189" s="40"/>
      <c r="H189" s="21"/>
      <c r="I189" s="40">
        <v>0</v>
      </c>
      <c r="J189" s="149"/>
      <c r="K189" s="149"/>
    </row>
    <row r="190" spans="1:11" s="116" customFormat="1" ht="14.25" customHeight="1" thickBot="1">
      <c r="A190" s="51"/>
      <c r="B190" s="68"/>
      <c r="C190" s="69">
        <v>900</v>
      </c>
      <c r="D190" s="95">
        <f t="shared" si="51"/>
        <v>500</v>
      </c>
      <c r="E190" s="39">
        <v>500</v>
      </c>
      <c r="F190" s="39"/>
      <c r="G190" s="39"/>
      <c r="H190" s="22"/>
      <c r="I190" s="39">
        <v>0</v>
      </c>
      <c r="J190" s="149"/>
      <c r="K190" s="149"/>
    </row>
    <row r="191" spans="1:11" s="55" customFormat="1" ht="13.5" customHeight="1">
      <c r="A191" s="27" t="s">
        <v>17</v>
      </c>
      <c r="B191" s="36" t="s">
        <v>72</v>
      </c>
      <c r="C191" s="40">
        <f>SUM(C193)</f>
        <v>116049</v>
      </c>
      <c r="D191" s="40">
        <f t="shared" ref="D191:I192" si="52">SUM(D193)</f>
        <v>15033</v>
      </c>
      <c r="E191" s="40">
        <f t="shared" si="52"/>
        <v>0</v>
      </c>
      <c r="F191" s="40">
        <f t="shared" si="52"/>
        <v>0</v>
      </c>
      <c r="G191" s="40">
        <f t="shared" si="52"/>
        <v>0</v>
      </c>
      <c r="H191" s="40">
        <f t="shared" si="52"/>
        <v>11916</v>
      </c>
      <c r="I191" s="40">
        <f t="shared" si="52"/>
        <v>3117</v>
      </c>
      <c r="J191" s="150"/>
      <c r="K191" s="150"/>
    </row>
    <row r="192" spans="1:11" s="55" customFormat="1" ht="13.5" thickBot="1">
      <c r="A192" s="17"/>
      <c r="B192" s="25"/>
      <c r="C192" s="39">
        <f>SUM(C194)</f>
        <v>71829</v>
      </c>
      <c r="D192" s="39">
        <f t="shared" si="52"/>
        <v>9350</v>
      </c>
      <c r="E192" s="39">
        <f t="shared" si="52"/>
        <v>0</v>
      </c>
      <c r="F192" s="39">
        <f t="shared" si="52"/>
        <v>0</v>
      </c>
      <c r="G192" s="39">
        <f t="shared" si="52"/>
        <v>0</v>
      </c>
      <c r="H192" s="39">
        <f t="shared" si="52"/>
        <v>8950</v>
      </c>
      <c r="I192" s="39">
        <f t="shared" si="52"/>
        <v>400</v>
      </c>
      <c r="J192" s="150"/>
      <c r="K192" s="150"/>
    </row>
    <row r="193" spans="1:11" s="55" customFormat="1" ht="13.5" customHeight="1">
      <c r="A193" s="27" t="s">
        <v>15</v>
      </c>
      <c r="B193" s="12" t="s">
        <v>16</v>
      </c>
      <c r="C193" s="40">
        <f t="shared" ref="C193:I193" si="53">SUM(C195+C203+C215)</f>
        <v>116049</v>
      </c>
      <c r="D193" s="40">
        <f t="shared" si="53"/>
        <v>15033</v>
      </c>
      <c r="E193" s="40">
        <f t="shared" si="53"/>
        <v>0</v>
      </c>
      <c r="F193" s="100">
        <f t="shared" si="53"/>
        <v>0</v>
      </c>
      <c r="G193" s="40">
        <f t="shared" si="53"/>
        <v>0</v>
      </c>
      <c r="H193" s="40">
        <f t="shared" si="53"/>
        <v>11916</v>
      </c>
      <c r="I193" s="40">
        <f t="shared" si="53"/>
        <v>3117</v>
      </c>
      <c r="J193" s="150"/>
      <c r="K193" s="150"/>
    </row>
    <row r="194" spans="1:11" s="55" customFormat="1" ht="14.25" customHeight="1" thickBot="1">
      <c r="A194" s="17"/>
      <c r="B194" s="34"/>
      <c r="C194" s="39">
        <f t="shared" ref="C194" si="54">SUM(C216:C216)</f>
        <v>71829</v>
      </c>
      <c r="D194" s="39">
        <f t="shared" ref="D194:I194" si="55">SUM(D216:D216)</f>
        <v>9350</v>
      </c>
      <c r="E194" s="39">
        <f t="shared" si="55"/>
        <v>0</v>
      </c>
      <c r="F194" s="65">
        <f t="shared" si="55"/>
        <v>0</v>
      </c>
      <c r="G194" s="39">
        <f t="shared" si="55"/>
        <v>0</v>
      </c>
      <c r="H194" s="39">
        <f t="shared" si="55"/>
        <v>8950</v>
      </c>
      <c r="I194" s="39">
        <f t="shared" si="55"/>
        <v>400</v>
      </c>
      <c r="J194" s="150"/>
      <c r="K194" s="150"/>
    </row>
    <row r="195" spans="1:11" s="61" customFormat="1" ht="14.25" customHeight="1" thickBot="1">
      <c r="A195" s="17" t="s">
        <v>6</v>
      </c>
      <c r="B195" s="5" t="s">
        <v>62</v>
      </c>
      <c r="C195" s="39">
        <f>SUM(C196:C202)</f>
        <v>3122</v>
      </c>
      <c r="D195" s="39">
        <f t="shared" ref="D195:I195" si="56">SUM(D196:D202)</f>
        <v>2686</v>
      </c>
      <c r="E195" s="39">
        <f t="shared" si="56"/>
        <v>0</v>
      </c>
      <c r="F195" s="39">
        <f t="shared" si="56"/>
        <v>0</v>
      </c>
      <c r="G195" s="39">
        <f t="shared" si="56"/>
        <v>0</v>
      </c>
      <c r="H195" s="39">
        <f t="shared" si="56"/>
        <v>2191</v>
      </c>
      <c r="I195" s="39">
        <f t="shared" si="56"/>
        <v>495</v>
      </c>
      <c r="J195" s="153"/>
      <c r="K195" s="153"/>
    </row>
    <row r="196" spans="1:11" s="116" customFormat="1" ht="14.25" customHeight="1" thickBot="1">
      <c r="A196" s="19" t="s">
        <v>105</v>
      </c>
      <c r="B196" s="130" t="s">
        <v>361</v>
      </c>
      <c r="C196" s="43">
        <v>200</v>
      </c>
      <c r="D196" s="22">
        <f t="shared" ref="D196:D197" si="57">SUM(E196+F196+G196+H196+I196)</f>
        <v>190</v>
      </c>
      <c r="E196" s="43"/>
      <c r="F196" s="43"/>
      <c r="G196" s="43"/>
      <c r="H196" s="22"/>
      <c r="I196" s="43">
        <v>190</v>
      </c>
      <c r="J196" s="149"/>
      <c r="K196" s="149"/>
    </row>
    <row r="197" spans="1:11" s="61" customFormat="1" ht="14.25" customHeight="1" thickBot="1">
      <c r="A197" s="19" t="s">
        <v>106</v>
      </c>
      <c r="B197" s="35" t="s">
        <v>176</v>
      </c>
      <c r="C197" s="43">
        <v>700</v>
      </c>
      <c r="D197" s="22">
        <f t="shared" si="57"/>
        <v>305</v>
      </c>
      <c r="E197" s="43"/>
      <c r="F197" s="43"/>
      <c r="G197" s="43"/>
      <c r="H197" s="22"/>
      <c r="I197" s="43">
        <v>305</v>
      </c>
      <c r="J197" s="149"/>
      <c r="K197" s="153"/>
    </row>
    <row r="198" spans="1:11" s="61" customFormat="1" ht="25.5" customHeight="1" thickBot="1">
      <c r="A198" s="19" t="s">
        <v>109</v>
      </c>
      <c r="B198" s="35" t="s">
        <v>265</v>
      </c>
      <c r="C198" s="43">
        <v>312</v>
      </c>
      <c r="D198" s="22">
        <f>SUM(E198+F198+G198+H198+I198)</f>
        <v>312</v>
      </c>
      <c r="E198" s="43"/>
      <c r="F198" s="43"/>
      <c r="G198" s="43"/>
      <c r="H198" s="22">
        <v>312</v>
      </c>
      <c r="I198" s="43">
        <v>0</v>
      </c>
      <c r="J198" s="153"/>
      <c r="K198" s="153"/>
    </row>
    <row r="199" spans="1:11" s="129" customFormat="1" ht="18" customHeight="1" thickBot="1">
      <c r="A199" s="131" t="s">
        <v>108</v>
      </c>
      <c r="B199" s="132" t="s">
        <v>362</v>
      </c>
      <c r="C199" s="133">
        <v>600</v>
      </c>
      <c r="D199" s="22">
        <f t="shared" ref="D199:D202" si="58">SUM(E199+F199+G199+H199+I199)</f>
        <v>587</v>
      </c>
      <c r="E199" s="133"/>
      <c r="F199" s="134"/>
      <c r="G199" s="133"/>
      <c r="H199" s="135">
        <v>587</v>
      </c>
      <c r="I199" s="136">
        <v>0</v>
      </c>
      <c r="J199" s="156"/>
      <c r="K199" s="156"/>
    </row>
    <row r="200" spans="1:11" s="129" customFormat="1" ht="13.5" thickBot="1">
      <c r="A200" s="137" t="s">
        <v>111</v>
      </c>
      <c r="B200" s="138" t="s">
        <v>363</v>
      </c>
      <c r="C200" s="139">
        <v>650</v>
      </c>
      <c r="D200" s="22">
        <f t="shared" si="58"/>
        <v>645</v>
      </c>
      <c r="E200" s="139"/>
      <c r="F200" s="140"/>
      <c r="G200" s="139"/>
      <c r="H200" s="141">
        <v>645</v>
      </c>
      <c r="I200" s="141">
        <v>0</v>
      </c>
      <c r="J200" s="156"/>
      <c r="K200" s="156"/>
    </row>
    <row r="201" spans="1:11" s="129" customFormat="1" ht="13.5" thickBot="1">
      <c r="A201" s="142" t="s">
        <v>112</v>
      </c>
      <c r="B201" s="143" t="s">
        <v>364</v>
      </c>
      <c r="C201" s="144">
        <v>250</v>
      </c>
      <c r="D201" s="22">
        <f t="shared" si="58"/>
        <v>240</v>
      </c>
      <c r="E201" s="144"/>
      <c r="F201" s="145"/>
      <c r="G201" s="144"/>
      <c r="H201" s="146">
        <v>240</v>
      </c>
      <c r="I201" s="136">
        <v>0</v>
      </c>
      <c r="J201" s="156"/>
      <c r="K201" s="156"/>
    </row>
    <row r="202" spans="1:11" s="129" customFormat="1" ht="13.5" thickBot="1">
      <c r="A202" s="137" t="s">
        <v>122</v>
      </c>
      <c r="B202" s="138" t="s">
        <v>365</v>
      </c>
      <c r="C202" s="139">
        <v>410</v>
      </c>
      <c r="D202" s="22">
        <f t="shared" si="58"/>
        <v>407</v>
      </c>
      <c r="E202" s="139"/>
      <c r="F202" s="140"/>
      <c r="G202" s="139"/>
      <c r="H202" s="141">
        <v>407</v>
      </c>
      <c r="I202" s="141">
        <v>0</v>
      </c>
      <c r="J202" s="156"/>
      <c r="K202" s="156"/>
    </row>
    <row r="203" spans="1:11" s="55" customFormat="1" ht="13.5" customHeight="1" thickBot="1">
      <c r="A203" s="17" t="s">
        <v>7</v>
      </c>
      <c r="B203" s="34" t="s">
        <v>9</v>
      </c>
      <c r="C203" s="39">
        <f>SUM(C204:C214)</f>
        <v>4560</v>
      </c>
      <c r="D203" s="39">
        <f t="shared" ref="D203:I203" si="59">SUM(D204:D214)</f>
        <v>1643</v>
      </c>
      <c r="E203" s="39">
        <f t="shared" si="59"/>
        <v>0</v>
      </c>
      <c r="F203" s="39">
        <f t="shared" si="59"/>
        <v>0</v>
      </c>
      <c r="G203" s="39">
        <f t="shared" si="59"/>
        <v>0</v>
      </c>
      <c r="H203" s="39">
        <f t="shared" si="59"/>
        <v>0</v>
      </c>
      <c r="I203" s="39">
        <f t="shared" si="59"/>
        <v>1643</v>
      </c>
      <c r="J203" s="150"/>
      <c r="K203" s="150"/>
    </row>
    <row r="204" spans="1:11" s="76" customFormat="1" ht="13.5" thickBot="1">
      <c r="A204" s="17" t="s">
        <v>43</v>
      </c>
      <c r="B204" s="75" t="s">
        <v>150</v>
      </c>
      <c r="C204" s="39">
        <v>1500</v>
      </c>
      <c r="D204" s="22">
        <f t="shared" ref="D204:D212" si="60">SUM(E204+F204+G204+H204+I204)</f>
        <v>350</v>
      </c>
      <c r="E204" s="39"/>
      <c r="F204" s="39"/>
      <c r="G204" s="39"/>
      <c r="H204" s="22"/>
      <c r="I204" s="39">
        <v>350</v>
      </c>
      <c r="J204" s="151"/>
      <c r="K204" s="151"/>
    </row>
    <row r="205" spans="1:11" s="55" customFormat="1" ht="13.5" thickBot="1">
      <c r="A205" s="17" t="s">
        <v>106</v>
      </c>
      <c r="B205" s="75" t="s">
        <v>164</v>
      </c>
      <c r="C205" s="39">
        <v>300</v>
      </c>
      <c r="D205" s="22">
        <f t="shared" si="60"/>
        <v>290</v>
      </c>
      <c r="E205" s="39"/>
      <c r="F205" s="39"/>
      <c r="G205" s="39"/>
      <c r="H205" s="22"/>
      <c r="I205" s="39">
        <v>290</v>
      </c>
      <c r="J205" s="150"/>
      <c r="K205" s="150"/>
    </row>
    <row r="206" spans="1:11" s="55" customFormat="1" ht="13.5" thickBot="1">
      <c r="A206" s="19" t="s">
        <v>109</v>
      </c>
      <c r="B206" s="35" t="s">
        <v>306</v>
      </c>
      <c r="C206" s="43">
        <v>350</v>
      </c>
      <c r="D206" s="23">
        <f t="shared" si="60"/>
        <v>229</v>
      </c>
      <c r="E206" s="43"/>
      <c r="F206" s="43"/>
      <c r="G206" s="43"/>
      <c r="H206" s="23"/>
      <c r="I206" s="43">
        <v>229</v>
      </c>
      <c r="J206" s="150"/>
      <c r="K206" s="150"/>
    </row>
    <row r="207" spans="1:11" s="129" customFormat="1" ht="13.5" thickBot="1">
      <c r="A207" s="137" t="s">
        <v>108</v>
      </c>
      <c r="B207" s="138" t="s">
        <v>366</v>
      </c>
      <c r="C207" s="139">
        <v>410</v>
      </c>
      <c r="D207" s="22">
        <f t="shared" si="60"/>
        <v>19</v>
      </c>
      <c r="E207" s="139"/>
      <c r="F207" s="140"/>
      <c r="G207" s="139"/>
      <c r="H207" s="141"/>
      <c r="I207" s="141">
        <v>19</v>
      </c>
      <c r="J207" s="156"/>
      <c r="K207" s="156"/>
    </row>
    <row r="208" spans="1:11" s="55" customFormat="1" ht="13.5" thickBot="1">
      <c r="A208" s="17" t="s">
        <v>111</v>
      </c>
      <c r="B208" s="75" t="s">
        <v>208</v>
      </c>
      <c r="C208" s="39">
        <v>250</v>
      </c>
      <c r="D208" s="22">
        <f t="shared" si="60"/>
        <v>96</v>
      </c>
      <c r="E208" s="39"/>
      <c r="F208" s="39"/>
      <c r="G208" s="39"/>
      <c r="H208" s="22"/>
      <c r="I208" s="39">
        <v>96</v>
      </c>
      <c r="J208" s="150"/>
      <c r="K208" s="150"/>
    </row>
    <row r="209" spans="1:11" s="129" customFormat="1" ht="26.25" thickBot="1">
      <c r="A209" s="137" t="s">
        <v>112</v>
      </c>
      <c r="B209" s="138" t="s">
        <v>367</v>
      </c>
      <c r="C209" s="139">
        <v>200</v>
      </c>
      <c r="D209" s="22">
        <f t="shared" si="60"/>
        <v>50</v>
      </c>
      <c r="E209" s="139"/>
      <c r="F209" s="140"/>
      <c r="G209" s="139"/>
      <c r="H209" s="141"/>
      <c r="I209" s="141">
        <v>50</v>
      </c>
      <c r="J209" s="156"/>
      <c r="K209" s="156"/>
    </row>
    <row r="210" spans="1:11" s="55" customFormat="1" ht="15" customHeight="1" thickBot="1">
      <c r="A210" s="17" t="s">
        <v>122</v>
      </c>
      <c r="B210" s="75" t="s">
        <v>280</v>
      </c>
      <c r="C210" s="39">
        <v>350</v>
      </c>
      <c r="D210" s="22">
        <f t="shared" si="60"/>
        <v>321</v>
      </c>
      <c r="E210" s="39"/>
      <c r="F210" s="39"/>
      <c r="G210" s="39"/>
      <c r="H210" s="22"/>
      <c r="I210" s="39">
        <v>321</v>
      </c>
      <c r="J210" s="150"/>
      <c r="K210" s="150"/>
    </row>
    <row r="211" spans="1:11" s="55" customFormat="1" ht="15" customHeight="1" thickBot="1">
      <c r="A211" s="17" t="s">
        <v>123</v>
      </c>
      <c r="B211" s="75" t="s">
        <v>323</v>
      </c>
      <c r="C211" s="39">
        <v>350</v>
      </c>
      <c r="D211" s="22">
        <f t="shared" si="60"/>
        <v>150</v>
      </c>
      <c r="E211" s="39"/>
      <c r="F211" s="39"/>
      <c r="G211" s="39"/>
      <c r="H211" s="22"/>
      <c r="I211" s="39">
        <v>150</v>
      </c>
      <c r="J211" s="150"/>
      <c r="K211" s="150"/>
    </row>
    <row r="212" spans="1:11" s="55" customFormat="1" ht="15" customHeight="1" thickBot="1">
      <c r="A212" s="17" t="s">
        <v>124</v>
      </c>
      <c r="B212" s="75" t="s">
        <v>425</v>
      </c>
      <c r="C212" s="39">
        <v>350</v>
      </c>
      <c r="D212" s="22">
        <f t="shared" si="60"/>
        <v>118</v>
      </c>
      <c r="E212" s="39"/>
      <c r="F212" s="39"/>
      <c r="G212" s="39"/>
      <c r="H212" s="22"/>
      <c r="I212" s="39">
        <v>118</v>
      </c>
      <c r="J212" s="150"/>
      <c r="K212" s="150"/>
    </row>
    <row r="213" spans="1:11" s="55" customFormat="1" ht="13.5" thickBot="1">
      <c r="A213" s="19" t="s">
        <v>51</v>
      </c>
      <c r="B213" s="35" t="s">
        <v>453</v>
      </c>
      <c r="C213" s="43">
        <v>300</v>
      </c>
      <c r="D213" s="23">
        <f t="shared" ref="D213" si="61">SUM(E213+F213+G213+H213+I213)</f>
        <v>10</v>
      </c>
      <c r="E213" s="43"/>
      <c r="F213" s="43"/>
      <c r="G213" s="43"/>
      <c r="H213" s="23"/>
      <c r="I213" s="43">
        <v>10</v>
      </c>
      <c r="J213" s="150"/>
      <c r="K213" s="150"/>
    </row>
    <row r="214" spans="1:11" s="55" customFormat="1" ht="13.5" thickBot="1">
      <c r="A214" s="19" t="s">
        <v>52</v>
      </c>
      <c r="B214" s="35" t="s">
        <v>454</v>
      </c>
      <c r="C214" s="43">
        <v>200</v>
      </c>
      <c r="D214" s="23">
        <f t="shared" ref="D214" si="62">SUM(E214+F214+G214+H214+I214)</f>
        <v>10</v>
      </c>
      <c r="E214" s="43"/>
      <c r="F214" s="43"/>
      <c r="G214" s="43"/>
      <c r="H214" s="23"/>
      <c r="I214" s="43">
        <v>10</v>
      </c>
      <c r="J214" s="150"/>
      <c r="K214" s="150"/>
    </row>
    <row r="215" spans="1:11" s="55" customFormat="1" ht="13.5" customHeight="1">
      <c r="A215" s="16" t="s">
        <v>11</v>
      </c>
      <c r="B215" s="33" t="s">
        <v>12</v>
      </c>
      <c r="C215" s="38">
        <f>SUM(C217+C219+C221+C223+C225+C227+C229+C231+C233+C235)</f>
        <v>108367</v>
      </c>
      <c r="D215" s="38">
        <f t="shared" ref="D215:I216" si="63">SUM(D217+D219+D221+D223+D225+D227+D229+D231+D233+D235)</f>
        <v>10704</v>
      </c>
      <c r="E215" s="38">
        <f t="shared" si="63"/>
        <v>0</v>
      </c>
      <c r="F215" s="38">
        <f t="shared" si="63"/>
        <v>0</v>
      </c>
      <c r="G215" s="38">
        <f t="shared" si="63"/>
        <v>0</v>
      </c>
      <c r="H215" s="38">
        <f t="shared" si="63"/>
        <v>9725</v>
      </c>
      <c r="I215" s="38">
        <f t="shared" si="63"/>
        <v>979</v>
      </c>
      <c r="J215" s="150"/>
      <c r="K215" s="150"/>
    </row>
    <row r="216" spans="1:11" s="55" customFormat="1" ht="13.5" thickBot="1">
      <c r="A216" s="17"/>
      <c r="B216" s="34"/>
      <c r="C216" s="39">
        <f>SUM(C218+C220+C222+C224+C226+C228+C230+C232+C234+C236)</f>
        <v>71829</v>
      </c>
      <c r="D216" s="39">
        <f t="shared" si="63"/>
        <v>9350</v>
      </c>
      <c r="E216" s="39">
        <f t="shared" si="63"/>
        <v>0</v>
      </c>
      <c r="F216" s="39">
        <f t="shared" si="63"/>
        <v>0</v>
      </c>
      <c r="G216" s="39">
        <f t="shared" si="63"/>
        <v>0</v>
      </c>
      <c r="H216" s="39">
        <f t="shared" si="63"/>
        <v>8950</v>
      </c>
      <c r="I216" s="39">
        <f t="shared" si="63"/>
        <v>400</v>
      </c>
      <c r="J216" s="150"/>
      <c r="K216" s="150"/>
    </row>
    <row r="217" spans="1:11" s="76" customFormat="1" ht="13.5" customHeight="1">
      <c r="A217" s="50" t="s">
        <v>105</v>
      </c>
      <c r="B217" s="147" t="s">
        <v>371</v>
      </c>
      <c r="C217" s="74">
        <v>515</v>
      </c>
      <c r="D217" s="21">
        <f t="shared" ref="D217:D236" si="64">SUM(E217+F217+G217+H217+I217)</f>
        <v>515</v>
      </c>
      <c r="E217" s="40"/>
      <c r="F217" s="40"/>
      <c r="G217" s="40"/>
      <c r="H217" s="21">
        <v>515</v>
      </c>
      <c r="I217" s="40">
        <v>0</v>
      </c>
      <c r="J217" s="151"/>
      <c r="K217" s="151"/>
    </row>
    <row r="218" spans="1:11" s="76" customFormat="1" ht="13.5" thickBot="1">
      <c r="A218" s="51"/>
      <c r="B218" s="68"/>
      <c r="C218" s="69">
        <v>500</v>
      </c>
      <c r="D218" s="22">
        <f t="shared" si="64"/>
        <v>500</v>
      </c>
      <c r="E218" s="39"/>
      <c r="F218" s="39"/>
      <c r="G218" s="39"/>
      <c r="H218" s="22">
        <v>500</v>
      </c>
      <c r="I218" s="39">
        <v>0</v>
      </c>
      <c r="J218" s="151"/>
      <c r="K218" s="151"/>
    </row>
    <row r="219" spans="1:11" s="76" customFormat="1" ht="13.5" customHeight="1">
      <c r="A219" s="50" t="s">
        <v>42</v>
      </c>
      <c r="B219" s="77" t="s">
        <v>278</v>
      </c>
      <c r="C219" s="66">
        <v>3027</v>
      </c>
      <c r="D219" s="21">
        <f t="shared" si="64"/>
        <v>1043</v>
      </c>
      <c r="E219" s="40"/>
      <c r="F219" s="40"/>
      <c r="G219" s="40"/>
      <c r="H219" s="21">
        <v>833</v>
      </c>
      <c r="I219" s="40">
        <v>210</v>
      </c>
      <c r="J219" s="151"/>
      <c r="K219" s="151"/>
    </row>
    <row r="220" spans="1:11" s="76" customFormat="1" ht="13.5" thickBot="1">
      <c r="A220" s="51"/>
      <c r="B220" s="123" t="s">
        <v>286</v>
      </c>
      <c r="C220" s="69">
        <v>1724</v>
      </c>
      <c r="D220" s="22">
        <f t="shared" si="64"/>
        <v>800</v>
      </c>
      <c r="E220" s="39"/>
      <c r="F220" s="39"/>
      <c r="G220" s="39"/>
      <c r="H220" s="22">
        <v>800</v>
      </c>
      <c r="I220" s="39">
        <v>0</v>
      </c>
      <c r="J220" s="151"/>
      <c r="K220" s="151"/>
    </row>
    <row r="221" spans="1:11" s="76" customFormat="1" ht="13.5" customHeight="1">
      <c r="A221" s="50" t="s">
        <v>109</v>
      </c>
      <c r="B221" s="147" t="s">
        <v>368</v>
      </c>
      <c r="C221" s="74">
        <v>525</v>
      </c>
      <c r="D221" s="21">
        <f t="shared" si="64"/>
        <v>524</v>
      </c>
      <c r="E221" s="40"/>
      <c r="F221" s="40"/>
      <c r="G221" s="40"/>
      <c r="H221" s="21">
        <v>524</v>
      </c>
      <c r="I221" s="40"/>
      <c r="J221" s="151"/>
      <c r="K221" s="151"/>
    </row>
    <row r="222" spans="1:11" s="76" customFormat="1" ht="13.5" thickBot="1">
      <c r="A222" s="51"/>
      <c r="B222" s="68"/>
      <c r="C222" s="69">
        <v>500</v>
      </c>
      <c r="D222" s="22">
        <f t="shared" si="64"/>
        <v>500</v>
      </c>
      <c r="E222" s="39"/>
      <c r="F222" s="39"/>
      <c r="G222" s="39"/>
      <c r="H222" s="22">
        <v>500</v>
      </c>
      <c r="I222" s="39">
        <v>0</v>
      </c>
      <c r="J222" s="151"/>
      <c r="K222" s="151"/>
    </row>
    <row r="223" spans="1:11" s="55" customFormat="1" ht="25.5" customHeight="1">
      <c r="A223" s="50" t="s">
        <v>108</v>
      </c>
      <c r="B223" s="107" t="s">
        <v>303</v>
      </c>
      <c r="C223" s="38">
        <v>6711</v>
      </c>
      <c r="D223" s="21">
        <f t="shared" si="64"/>
        <v>3977</v>
      </c>
      <c r="E223" s="40"/>
      <c r="F223" s="40"/>
      <c r="G223" s="40"/>
      <c r="H223" s="21">
        <v>3563</v>
      </c>
      <c r="I223" s="40">
        <v>414</v>
      </c>
      <c r="J223" s="150"/>
      <c r="K223" s="150"/>
    </row>
    <row r="224" spans="1:11" s="55" customFormat="1" ht="13.5" thickBot="1">
      <c r="A224" s="51"/>
      <c r="B224" s="68" t="s">
        <v>304</v>
      </c>
      <c r="C224" s="39">
        <v>3948</v>
      </c>
      <c r="D224" s="22">
        <f t="shared" si="64"/>
        <v>3400</v>
      </c>
      <c r="E224" s="39"/>
      <c r="F224" s="39"/>
      <c r="G224" s="39"/>
      <c r="H224" s="22">
        <v>3000</v>
      </c>
      <c r="I224" s="39">
        <v>400</v>
      </c>
      <c r="J224" s="150"/>
      <c r="K224" s="150"/>
    </row>
    <row r="225" spans="1:11" s="76" customFormat="1" ht="13.5" customHeight="1">
      <c r="A225" s="50" t="s">
        <v>111</v>
      </c>
      <c r="B225" s="147" t="s">
        <v>369</v>
      </c>
      <c r="C225" s="74">
        <v>500</v>
      </c>
      <c r="D225" s="21">
        <f t="shared" si="64"/>
        <v>472</v>
      </c>
      <c r="E225" s="40"/>
      <c r="F225" s="40"/>
      <c r="G225" s="40"/>
      <c r="H225" s="21">
        <v>472</v>
      </c>
      <c r="I225" s="40">
        <v>0</v>
      </c>
      <c r="J225" s="151"/>
      <c r="K225" s="151"/>
    </row>
    <row r="226" spans="1:11" s="76" customFormat="1" ht="13.5" thickBot="1">
      <c r="A226" s="51"/>
      <c r="B226" s="68"/>
      <c r="C226" s="69">
        <v>450</v>
      </c>
      <c r="D226" s="22">
        <f t="shared" si="64"/>
        <v>450</v>
      </c>
      <c r="E226" s="39"/>
      <c r="F226" s="39"/>
      <c r="G226" s="39"/>
      <c r="H226" s="22">
        <v>450</v>
      </c>
      <c r="I226" s="39">
        <v>0</v>
      </c>
      <c r="J226" s="151"/>
      <c r="K226" s="151"/>
    </row>
    <row r="227" spans="1:11" s="55" customFormat="1" ht="16.5" customHeight="1">
      <c r="A227" s="50" t="s">
        <v>123</v>
      </c>
      <c r="B227" s="107" t="s">
        <v>244</v>
      </c>
      <c r="C227" s="38">
        <v>10988</v>
      </c>
      <c r="D227" s="21">
        <f t="shared" si="64"/>
        <v>3586</v>
      </c>
      <c r="E227" s="40"/>
      <c r="F227" s="40"/>
      <c r="G227" s="40"/>
      <c r="H227" s="21">
        <v>3576</v>
      </c>
      <c r="I227" s="40">
        <v>10</v>
      </c>
      <c r="J227" s="150"/>
      <c r="K227" s="150"/>
    </row>
    <row r="228" spans="1:11" s="55" customFormat="1" ht="13.5" thickBot="1">
      <c r="A228" s="51"/>
      <c r="B228" s="68" t="s">
        <v>352</v>
      </c>
      <c r="C228" s="39">
        <v>5730</v>
      </c>
      <c r="D228" s="22">
        <f t="shared" si="64"/>
        <v>3500</v>
      </c>
      <c r="E228" s="39"/>
      <c r="F228" s="39"/>
      <c r="G228" s="39"/>
      <c r="H228" s="22">
        <v>3500</v>
      </c>
      <c r="I228" s="39">
        <v>0</v>
      </c>
      <c r="J228" s="150"/>
      <c r="K228" s="150"/>
    </row>
    <row r="229" spans="1:11" s="55" customFormat="1" ht="16.5" customHeight="1">
      <c r="A229" s="50" t="s">
        <v>124</v>
      </c>
      <c r="B229" s="107" t="s">
        <v>337</v>
      </c>
      <c r="C229" s="38">
        <v>8394</v>
      </c>
      <c r="D229" s="21">
        <f t="shared" si="64"/>
        <v>10</v>
      </c>
      <c r="E229" s="40"/>
      <c r="F229" s="40"/>
      <c r="G229" s="40"/>
      <c r="H229" s="21"/>
      <c r="I229" s="40">
        <v>10</v>
      </c>
      <c r="J229" s="150"/>
      <c r="K229" s="150"/>
    </row>
    <row r="230" spans="1:11" s="55" customFormat="1" ht="13.5" thickBot="1">
      <c r="A230" s="51"/>
      <c r="B230" s="68" t="s">
        <v>338</v>
      </c>
      <c r="C230" s="39">
        <v>5969</v>
      </c>
      <c r="D230" s="22">
        <f t="shared" si="64"/>
        <v>0</v>
      </c>
      <c r="E230" s="39"/>
      <c r="F230" s="39"/>
      <c r="G230" s="39"/>
      <c r="H230" s="22"/>
      <c r="I230" s="39">
        <v>0</v>
      </c>
      <c r="J230" s="150"/>
      <c r="K230" s="150"/>
    </row>
    <row r="231" spans="1:11" s="55" customFormat="1" ht="16.5" customHeight="1">
      <c r="A231" s="50" t="s">
        <v>339</v>
      </c>
      <c r="B231" s="107" t="s">
        <v>340</v>
      </c>
      <c r="C231" s="38">
        <v>9439</v>
      </c>
      <c r="D231" s="21">
        <f t="shared" si="64"/>
        <v>10</v>
      </c>
      <c r="E231" s="40"/>
      <c r="F231" s="40"/>
      <c r="G231" s="40"/>
      <c r="H231" s="21"/>
      <c r="I231" s="40">
        <v>10</v>
      </c>
      <c r="J231" s="150"/>
      <c r="K231" s="150"/>
    </row>
    <row r="232" spans="1:11" s="55" customFormat="1" ht="13.5" thickBot="1">
      <c r="A232" s="51"/>
      <c r="B232" s="68" t="s">
        <v>341</v>
      </c>
      <c r="C232" s="39">
        <v>5733</v>
      </c>
      <c r="D232" s="22">
        <f t="shared" si="64"/>
        <v>0</v>
      </c>
      <c r="E232" s="39"/>
      <c r="F232" s="39"/>
      <c r="G232" s="39"/>
      <c r="H232" s="22"/>
      <c r="I232" s="39">
        <v>0</v>
      </c>
      <c r="J232" s="150"/>
      <c r="K232" s="150"/>
    </row>
    <row r="233" spans="1:11" s="55" customFormat="1" ht="13.5" customHeight="1">
      <c r="A233" s="50" t="s">
        <v>103</v>
      </c>
      <c r="B233" s="103" t="s">
        <v>240</v>
      </c>
      <c r="C233" s="38">
        <v>68018</v>
      </c>
      <c r="D233" s="21">
        <f t="shared" si="64"/>
        <v>325</v>
      </c>
      <c r="E233" s="40"/>
      <c r="F233" s="40"/>
      <c r="G233" s="40"/>
      <c r="H233" s="21"/>
      <c r="I233" s="40">
        <v>325</v>
      </c>
      <c r="J233" s="150"/>
      <c r="K233" s="150"/>
    </row>
    <row r="234" spans="1:11" s="55" customFormat="1" ht="13.5" thickBot="1">
      <c r="A234" s="51"/>
      <c r="B234" s="68" t="s">
        <v>435</v>
      </c>
      <c r="C234" s="39">
        <v>47075</v>
      </c>
      <c r="D234" s="22">
        <f t="shared" si="64"/>
        <v>0</v>
      </c>
      <c r="E234" s="39"/>
      <c r="F234" s="39"/>
      <c r="G234" s="39"/>
      <c r="H234" s="22"/>
      <c r="I234" s="39">
        <v>0</v>
      </c>
      <c r="J234" s="150"/>
      <c r="K234" s="150"/>
    </row>
    <row r="235" spans="1:11" s="76" customFormat="1" ht="13.5" customHeight="1">
      <c r="A235" s="50" t="s">
        <v>114</v>
      </c>
      <c r="B235" s="147" t="s">
        <v>370</v>
      </c>
      <c r="C235" s="74">
        <v>250</v>
      </c>
      <c r="D235" s="21">
        <f t="shared" si="64"/>
        <v>242</v>
      </c>
      <c r="E235" s="40"/>
      <c r="F235" s="40"/>
      <c r="G235" s="40"/>
      <c r="H235" s="21">
        <v>242</v>
      </c>
      <c r="I235" s="40">
        <v>0</v>
      </c>
      <c r="J235" s="151"/>
      <c r="K235" s="151"/>
    </row>
    <row r="236" spans="1:11" s="76" customFormat="1" ht="13.5" thickBot="1">
      <c r="A236" s="51"/>
      <c r="B236" s="68"/>
      <c r="C236" s="69">
        <v>200</v>
      </c>
      <c r="D236" s="22">
        <f t="shared" si="64"/>
        <v>200</v>
      </c>
      <c r="E236" s="39"/>
      <c r="F236" s="39"/>
      <c r="G236" s="39"/>
      <c r="H236" s="22">
        <v>200</v>
      </c>
      <c r="I236" s="39">
        <v>0</v>
      </c>
      <c r="J236" s="151"/>
      <c r="K236" s="151"/>
    </row>
    <row r="237" spans="1:11" s="55" customFormat="1" ht="13.5" customHeight="1">
      <c r="A237" s="27" t="s">
        <v>19</v>
      </c>
      <c r="B237" s="36" t="s">
        <v>73</v>
      </c>
      <c r="C237" s="40">
        <f t="shared" ref="C237:I238" si="65">SUM(C239+C278+C298)</f>
        <v>721548</v>
      </c>
      <c r="D237" s="40">
        <f t="shared" si="65"/>
        <v>183148</v>
      </c>
      <c r="E237" s="40">
        <f t="shared" si="65"/>
        <v>6040</v>
      </c>
      <c r="F237" s="100">
        <f t="shared" si="65"/>
        <v>14941</v>
      </c>
      <c r="G237" s="40">
        <f t="shared" si="65"/>
        <v>0</v>
      </c>
      <c r="H237" s="40">
        <f t="shared" si="65"/>
        <v>137784</v>
      </c>
      <c r="I237" s="40">
        <f t="shared" si="65"/>
        <v>24383</v>
      </c>
      <c r="J237" s="150"/>
      <c r="K237" s="150"/>
    </row>
    <row r="238" spans="1:11" s="55" customFormat="1" ht="13.5" thickBot="1">
      <c r="A238" s="17"/>
      <c r="B238" s="34" t="s">
        <v>59</v>
      </c>
      <c r="C238" s="39">
        <f t="shared" si="65"/>
        <v>386117</v>
      </c>
      <c r="D238" s="39">
        <f t="shared" si="65"/>
        <v>127927</v>
      </c>
      <c r="E238" s="39">
        <f t="shared" si="65"/>
        <v>1766</v>
      </c>
      <c r="F238" s="65">
        <f t="shared" si="65"/>
        <v>14941</v>
      </c>
      <c r="G238" s="39">
        <f t="shared" si="65"/>
        <v>0</v>
      </c>
      <c r="H238" s="39">
        <f t="shared" si="65"/>
        <v>100090</v>
      </c>
      <c r="I238" s="39">
        <f t="shared" si="65"/>
        <v>11130</v>
      </c>
      <c r="J238" s="150"/>
      <c r="K238" s="150"/>
    </row>
    <row r="239" spans="1:11" s="55" customFormat="1" ht="13.5" customHeight="1">
      <c r="A239" s="27"/>
      <c r="B239" s="36" t="s">
        <v>74</v>
      </c>
      <c r="C239" s="40">
        <f>SUM(C241)</f>
        <v>243159</v>
      </c>
      <c r="D239" s="40">
        <f t="shared" ref="D239:I240" si="66">SUM(D241)</f>
        <v>94941</v>
      </c>
      <c r="E239" s="40">
        <f t="shared" si="66"/>
        <v>0</v>
      </c>
      <c r="F239" s="40">
        <f t="shared" si="66"/>
        <v>14941</v>
      </c>
      <c r="G239" s="40">
        <f t="shared" si="66"/>
        <v>0</v>
      </c>
      <c r="H239" s="40">
        <f t="shared" si="66"/>
        <v>77360</v>
      </c>
      <c r="I239" s="40">
        <f t="shared" si="66"/>
        <v>2640</v>
      </c>
      <c r="J239" s="150"/>
      <c r="K239" s="150"/>
    </row>
    <row r="240" spans="1:11" s="55" customFormat="1" ht="13.5" thickBot="1">
      <c r="A240" s="17"/>
      <c r="B240" s="25"/>
      <c r="C240" s="39">
        <f>SUM(C242)</f>
        <v>164061</v>
      </c>
      <c r="D240" s="39">
        <f t="shared" si="66"/>
        <v>80631</v>
      </c>
      <c r="E240" s="39">
        <f t="shared" si="66"/>
        <v>0</v>
      </c>
      <c r="F240" s="39">
        <f t="shared" si="66"/>
        <v>14941</v>
      </c>
      <c r="G240" s="39">
        <f t="shared" si="66"/>
        <v>0</v>
      </c>
      <c r="H240" s="39">
        <f t="shared" si="66"/>
        <v>65690</v>
      </c>
      <c r="I240" s="39">
        <f t="shared" si="66"/>
        <v>0</v>
      </c>
      <c r="J240" s="150"/>
      <c r="K240" s="150"/>
    </row>
    <row r="241" spans="1:11" s="55" customFormat="1" ht="13.5" customHeight="1">
      <c r="A241" s="16" t="s">
        <v>15</v>
      </c>
      <c r="B241" s="33" t="s">
        <v>16</v>
      </c>
      <c r="C241" s="40">
        <f t="shared" ref="C241:I241" si="67">SUM(C243+C250)</f>
        <v>243159</v>
      </c>
      <c r="D241" s="21">
        <f t="shared" si="67"/>
        <v>94941</v>
      </c>
      <c r="E241" s="40">
        <f t="shared" si="67"/>
        <v>0</v>
      </c>
      <c r="F241" s="38">
        <f t="shared" si="67"/>
        <v>14941</v>
      </c>
      <c r="G241" s="40">
        <f t="shared" si="67"/>
        <v>0</v>
      </c>
      <c r="H241" s="21">
        <f t="shared" si="67"/>
        <v>77360</v>
      </c>
      <c r="I241" s="40">
        <f t="shared" si="67"/>
        <v>2640</v>
      </c>
      <c r="J241" s="150"/>
      <c r="K241" s="150"/>
    </row>
    <row r="242" spans="1:11" s="55" customFormat="1" ht="13.5" thickBot="1">
      <c r="A242" s="17"/>
      <c r="B242" s="34"/>
      <c r="C242" s="39">
        <f t="shared" ref="C242:I242" si="68">SUM(C251)</f>
        <v>164061</v>
      </c>
      <c r="D242" s="22">
        <f t="shared" si="68"/>
        <v>80631</v>
      </c>
      <c r="E242" s="39">
        <f t="shared" si="68"/>
        <v>0</v>
      </c>
      <c r="F242" s="39">
        <f t="shared" si="68"/>
        <v>14941</v>
      </c>
      <c r="G242" s="39">
        <f t="shared" si="68"/>
        <v>0</v>
      </c>
      <c r="H242" s="22">
        <f t="shared" si="68"/>
        <v>65690</v>
      </c>
      <c r="I242" s="39">
        <f t="shared" si="68"/>
        <v>0</v>
      </c>
      <c r="J242" s="150"/>
      <c r="K242" s="150"/>
    </row>
    <row r="243" spans="1:11" s="55" customFormat="1" ht="13.5" thickBot="1">
      <c r="A243" s="17" t="s">
        <v>7</v>
      </c>
      <c r="B243" s="34" t="s">
        <v>9</v>
      </c>
      <c r="C243" s="39">
        <f t="shared" ref="C243:I243" si="69">SUM(C244:C249)</f>
        <v>2050</v>
      </c>
      <c r="D243" s="39">
        <f t="shared" si="69"/>
        <v>1660</v>
      </c>
      <c r="E243" s="39">
        <f t="shared" si="69"/>
        <v>0</v>
      </c>
      <c r="F243" s="39">
        <f t="shared" si="69"/>
        <v>0</v>
      </c>
      <c r="G243" s="39">
        <f t="shared" si="69"/>
        <v>0</v>
      </c>
      <c r="H243" s="39">
        <f t="shared" si="69"/>
        <v>0</v>
      </c>
      <c r="I243" s="39">
        <f t="shared" si="69"/>
        <v>1660</v>
      </c>
      <c r="J243" s="150"/>
      <c r="K243" s="150"/>
    </row>
    <row r="244" spans="1:11" s="55" customFormat="1" ht="13.5" thickBot="1">
      <c r="A244" s="17" t="s">
        <v>43</v>
      </c>
      <c r="B244" s="25" t="s">
        <v>406</v>
      </c>
      <c r="C244" s="39">
        <v>300</v>
      </c>
      <c r="D244" s="22">
        <f t="shared" ref="D244:D249" si="70">SUM(E244+F244+G244+H244+I244)</f>
        <v>50</v>
      </c>
      <c r="E244" s="39"/>
      <c r="F244" s="39"/>
      <c r="G244" s="39"/>
      <c r="H244" s="22"/>
      <c r="I244" s="39">
        <v>50</v>
      </c>
      <c r="J244" s="150"/>
      <c r="K244" s="150"/>
    </row>
    <row r="245" spans="1:11" s="76" customFormat="1" ht="13.5" thickBot="1">
      <c r="A245" s="17" t="s">
        <v>50</v>
      </c>
      <c r="B245" s="25" t="s">
        <v>269</v>
      </c>
      <c r="C245" s="39">
        <v>350</v>
      </c>
      <c r="D245" s="22">
        <f t="shared" si="70"/>
        <v>340</v>
      </c>
      <c r="E245" s="39"/>
      <c r="F245" s="39"/>
      <c r="G245" s="39"/>
      <c r="H245" s="22"/>
      <c r="I245" s="39">
        <v>340</v>
      </c>
      <c r="J245" s="151"/>
      <c r="K245" s="151"/>
    </row>
    <row r="246" spans="1:11" s="76" customFormat="1" ht="13.5" thickBot="1">
      <c r="A246" s="17" t="s">
        <v>51</v>
      </c>
      <c r="B246" s="25" t="s">
        <v>270</v>
      </c>
      <c r="C246" s="39">
        <v>350</v>
      </c>
      <c r="D246" s="22">
        <f t="shared" si="70"/>
        <v>340</v>
      </c>
      <c r="E246" s="39"/>
      <c r="F246" s="39"/>
      <c r="G246" s="39"/>
      <c r="H246" s="22"/>
      <c r="I246" s="39">
        <v>340</v>
      </c>
      <c r="J246" s="151"/>
      <c r="K246" s="151"/>
    </row>
    <row r="247" spans="1:11" s="76" customFormat="1" ht="13.5" thickBot="1">
      <c r="A247" s="17" t="s">
        <v>52</v>
      </c>
      <c r="B247" s="25" t="s">
        <v>273</v>
      </c>
      <c r="C247" s="39">
        <v>350</v>
      </c>
      <c r="D247" s="22">
        <f t="shared" si="70"/>
        <v>250</v>
      </c>
      <c r="E247" s="39"/>
      <c r="F247" s="39"/>
      <c r="G247" s="39"/>
      <c r="H247" s="22"/>
      <c r="I247" s="39">
        <v>250</v>
      </c>
      <c r="J247" s="151"/>
      <c r="K247" s="151"/>
    </row>
    <row r="248" spans="1:11" s="76" customFormat="1" ht="13.5" thickBot="1">
      <c r="A248" s="17" t="s">
        <v>53</v>
      </c>
      <c r="B248" s="25" t="s">
        <v>272</v>
      </c>
      <c r="C248" s="39">
        <v>350</v>
      </c>
      <c r="D248" s="22">
        <f t="shared" si="70"/>
        <v>340</v>
      </c>
      <c r="E248" s="39"/>
      <c r="F248" s="39"/>
      <c r="G248" s="39"/>
      <c r="H248" s="22"/>
      <c r="I248" s="39">
        <v>340</v>
      </c>
      <c r="J248" s="151"/>
      <c r="K248" s="151"/>
    </row>
    <row r="249" spans="1:11" s="76" customFormat="1" ht="13.5" thickBot="1">
      <c r="A249" s="17" t="s">
        <v>84</v>
      </c>
      <c r="B249" s="25" t="s">
        <v>271</v>
      </c>
      <c r="C249" s="39">
        <v>350</v>
      </c>
      <c r="D249" s="22">
        <f t="shared" si="70"/>
        <v>340</v>
      </c>
      <c r="E249" s="39"/>
      <c r="F249" s="39"/>
      <c r="G249" s="39"/>
      <c r="H249" s="22"/>
      <c r="I249" s="39">
        <v>340</v>
      </c>
      <c r="J249" s="151"/>
      <c r="K249" s="151"/>
    </row>
    <row r="250" spans="1:11" s="54" customFormat="1" ht="13.5" customHeight="1">
      <c r="A250" s="16" t="s">
        <v>11</v>
      </c>
      <c r="B250" s="33" t="s">
        <v>12</v>
      </c>
      <c r="C250" s="40">
        <f>SUM(C252+C254+C256+C258+C260+C262+C264+C266+C268+C270+C272+C274+C276)</f>
        <v>241109</v>
      </c>
      <c r="D250" s="40">
        <f t="shared" ref="D250:I251" si="71">SUM(D252+D254+D256+D258+D260+D262+D264+D266+D268+D270+D272+D274+D276)</f>
        <v>93281</v>
      </c>
      <c r="E250" s="40">
        <f t="shared" si="71"/>
        <v>0</v>
      </c>
      <c r="F250" s="40">
        <f t="shared" si="71"/>
        <v>14941</v>
      </c>
      <c r="G250" s="40">
        <f t="shared" si="71"/>
        <v>0</v>
      </c>
      <c r="H250" s="40">
        <f t="shared" si="71"/>
        <v>77360</v>
      </c>
      <c r="I250" s="40">
        <f t="shared" si="71"/>
        <v>980</v>
      </c>
      <c r="J250" s="154"/>
      <c r="K250" s="154"/>
    </row>
    <row r="251" spans="1:11" s="54" customFormat="1" ht="14.25" customHeight="1" thickBot="1">
      <c r="A251" s="17"/>
      <c r="B251" s="34"/>
      <c r="C251" s="39">
        <f>SUM(C253+C255+C257+C259+C261+C263+C265+C267+C269+C271+C273+C275+C277)</f>
        <v>164061</v>
      </c>
      <c r="D251" s="39">
        <f t="shared" si="71"/>
        <v>80631</v>
      </c>
      <c r="E251" s="39">
        <f t="shared" si="71"/>
        <v>0</v>
      </c>
      <c r="F251" s="39">
        <f t="shared" si="71"/>
        <v>14941</v>
      </c>
      <c r="G251" s="39">
        <f t="shared" si="71"/>
        <v>0</v>
      </c>
      <c r="H251" s="39">
        <f t="shared" si="71"/>
        <v>65690</v>
      </c>
      <c r="I251" s="39">
        <f t="shared" si="71"/>
        <v>0</v>
      </c>
      <c r="J251" s="154"/>
      <c r="K251" s="154"/>
    </row>
    <row r="252" spans="1:11" s="86" customFormat="1" ht="13.5" customHeight="1">
      <c r="A252" s="27" t="s">
        <v>43</v>
      </c>
      <c r="B252" s="36" t="s">
        <v>318</v>
      </c>
      <c r="C252" s="40">
        <v>16500</v>
      </c>
      <c r="D252" s="21">
        <f t="shared" ref="D252:D267" si="72">SUM(E252+F252+G252+H252+I252)</f>
        <v>16561</v>
      </c>
      <c r="E252" s="40"/>
      <c r="F252" s="21">
        <v>7600</v>
      </c>
      <c r="G252" s="40"/>
      <c r="H252" s="21">
        <v>8961</v>
      </c>
      <c r="I252" s="40">
        <v>0</v>
      </c>
      <c r="K252" s="155"/>
    </row>
    <row r="253" spans="1:11" s="86" customFormat="1" ht="14.25" customHeight="1" thickBot="1">
      <c r="A253" s="17"/>
      <c r="B253" s="53" t="s">
        <v>292</v>
      </c>
      <c r="C253" s="39">
        <v>15600</v>
      </c>
      <c r="D253" s="22">
        <f t="shared" si="72"/>
        <v>15600</v>
      </c>
      <c r="E253" s="39"/>
      <c r="F253" s="22">
        <v>7600</v>
      </c>
      <c r="G253" s="39"/>
      <c r="H253" s="22">
        <v>8000</v>
      </c>
      <c r="I253" s="39">
        <v>0</v>
      </c>
      <c r="J253" s="155"/>
      <c r="K253" s="155"/>
    </row>
    <row r="254" spans="1:11" s="86" customFormat="1" ht="13.5" customHeight="1">
      <c r="A254" s="27" t="s">
        <v>42</v>
      </c>
      <c r="B254" s="36" t="s">
        <v>137</v>
      </c>
      <c r="C254" s="40">
        <v>13241</v>
      </c>
      <c r="D254" s="21">
        <f t="shared" si="72"/>
        <v>8280</v>
      </c>
      <c r="E254" s="40"/>
      <c r="F254" s="21"/>
      <c r="G254" s="40"/>
      <c r="H254" s="21">
        <v>8280</v>
      </c>
      <c r="I254" s="40">
        <v>0</v>
      </c>
      <c r="J254" s="155"/>
      <c r="K254" s="155"/>
    </row>
    <row r="255" spans="1:11" s="86" customFormat="1" ht="14.25" customHeight="1" thickBot="1">
      <c r="A255" s="17"/>
      <c r="B255" s="53" t="s">
        <v>291</v>
      </c>
      <c r="C255" s="39">
        <v>10311</v>
      </c>
      <c r="D255" s="22">
        <f t="shared" si="72"/>
        <v>8000</v>
      </c>
      <c r="E255" s="39"/>
      <c r="F255" s="22"/>
      <c r="G255" s="39"/>
      <c r="H255" s="22">
        <v>8000</v>
      </c>
      <c r="I255" s="39">
        <v>0</v>
      </c>
      <c r="J255" s="155"/>
      <c r="K255" s="155"/>
    </row>
    <row r="256" spans="1:11" s="86" customFormat="1" ht="13.5" customHeight="1">
      <c r="A256" s="27" t="s">
        <v>44</v>
      </c>
      <c r="B256" s="36" t="s">
        <v>319</v>
      </c>
      <c r="C256" s="40">
        <v>13800</v>
      </c>
      <c r="D256" s="21">
        <f t="shared" si="72"/>
        <v>13925</v>
      </c>
      <c r="E256" s="40"/>
      <c r="F256" s="21">
        <v>6700</v>
      </c>
      <c r="G256" s="40"/>
      <c r="H256" s="21">
        <v>7225</v>
      </c>
      <c r="I256" s="40">
        <v>0</v>
      </c>
      <c r="J256" s="155"/>
      <c r="K256" s="155"/>
    </row>
    <row r="257" spans="1:11" s="86" customFormat="1" ht="15.75" customHeight="1" thickBot="1">
      <c r="A257" s="17"/>
      <c r="B257" s="53" t="s">
        <v>294</v>
      </c>
      <c r="C257" s="39">
        <v>13200</v>
      </c>
      <c r="D257" s="22">
        <f t="shared" si="72"/>
        <v>13200</v>
      </c>
      <c r="E257" s="39"/>
      <c r="F257" s="22">
        <v>6700</v>
      </c>
      <c r="G257" s="39"/>
      <c r="H257" s="22">
        <v>6500</v>
      </c>
      <c r="I257" s="39">
        <v>0</v>
      </c>
      <c r="J257" s="155"/>
      <c r="K257" s="155"/>
    </row>
    <row r="258" spans="1:11" s="86" customFormat="1" ht="13.5" customHeight="1">
      <c r="A258" s="27" t="s">
        <v>45</v>
      </c>
      <c r="B258" s="108" t="s">
        <v>195</v>
      </c>
      <c r="C258" s="40">
        <v>37284</v>
      </c>
      <c r="D258" s="21">
        <f t="shared" si="72"/>
        <v>25695</v>
      </c>
      <c r="E258" s="40"/>
      <c r="F258" s="40"/>
      <c r="G258" s="40"/>
      <c r="H258" s="114">
        <v>25175</v>
      </c>
      <c r="I258" s="40">
        <v>520</v>
      </c>
      <c r="J258" s="155"/>
      <c r="K258" s="155"/>
    </row>
    <row r="259" spans="1:11" s="86" customFormat="1" ht="52.5" customHeight="1" thickBot="1">
      <c r="A259" s="17"/>
      <c r="B259" s="53" t="s">
        <v>420</v>
      </c>
      <c r="C259" s="39">
        <v>21548</v>
      </c>
      <c r="D259" s="22">
        <f t="shared" si="72"/>
        <v>20000</v>
      </c>
      <c r="E259" s="39"/>
      <c r="F259" s="39"/>
      <c r="G259" s="39"/>
      <c r="H259" s="97">
        <v>20000</v>
      </c>
      <c r="I259" s="39">
        <v>0</v>
      </c>
      <c r="J259" s="155"/>
      <c r="K259" s="155"/>
    </row>
    <row r="260" spans="1:11" s="86" customFormat="1" ht="13.5" customHeight="1">
      <c r="A260" s="27" t="s">
        <v>46</v>
      </c>
      <c r="B260" s="108" t="s">
        <v>193</v>
      </c>
      <c r="C260" s="40">
        <v>27497</v>
      </c>
      <c r="D260" s="21">
        <f t="shared" si="72"/>
        <v>19391</v>
      </c>
      <c r="E260" s="40"/>
      <c r="F260" s="40"/>
      <c r="G260" s="40"/>
      <c r="H260" s="96">
        <v>18971</v>
      </c>
      <c r="I260" s="40">
        <v>420</v>
      </c>
      <c r="J260" s="155"/>
      <c r="K260" s="155"/>
    </row>
    <row r="261" spans="1:11" s="86" customFormat="1" ht="55.5" customHeight="1" thickBot="1">
      <c r="A261" s="17"/>
      <c r="B261" s="53" t="s">
        <v>419</v>
      </c>
      <c r="C261" s="39">
        <v>16008</v>
      </c>
      <c r="D261" s="22">
        <f t="shared" si="72"/>
        <v>15000</v>
      </c>
      <c r="E261" s="39"/>
      <c r="F261" s="39"/>
      <c r="G261" s="39"/>
      <c r="H261" s="97">
        <v>15000</v>
      </c>
      <c r="I261" s="39">
        <v>0</v>
      </c>
      <c r="J261" s="155"/>
      <c r="K261" s="155"/>
    </row>
    <row r="262" spans="1:11" s="86" customFormat="1" ht="13.5" customHeight="1">
      <c r="A262" s="27" t="s">
        <v>48</v>
      </c>
      <c r="B262" s="36" t="s">
        <v>142</v>
      </c>
      <c r="C262" s="40">
        <v>11619</v>
      </c>
      <c r="D262" s="21">
        <f t="shared" si="72"/>
        <v>1900</v>
      </c>
      <c r="E262" s="40"/>
      <c r="F262" s="40"/>
      <c r="G262" s="40"/>
      <c r="H262" s="96">
        <v>1900</v>
      </c>
      <c r="I262" s="40">
        <v>0</v>
      </c>
      <c r="J262" s="155"/>
      <c r="K262" s="155"/>
    </row>
    <row r="263" spans="1:11" s="86" customFormat="1" ht="14.25" customHeight="1" thickBot="1">
      <c r="A263" s="17"/>
      <c r="B263" s="53" t="s">
        <v>251</v>
      </c>
      <c r="C263" s="39">
        <v>10375</v>
      </c>
      <c r="D263" s="22">
        <f t="shared" si="72"/>
        <v>1800</v>
      </c>
      <c r="E263" s="39"/>
      <c r="F263" s="39"/>
      <c r="G263" s="39"/>
      <c r="H263" s="97">
        <v>1800</v>
      </c>
      <c r="I263" s="39">
        <v>0</v>
      </c>
      <c r="J263" s="155"/>
      <c r="K263" s="155"/>
    </row>
    <row r="264" spans="1:11" s="86" customFormat="1" ht="13.5" customHeight="1">
      <c r="A264" s="27" t="s">
        <v>49</v>
      </c>
      <c r="B264" s="36" t="s">
        <v>144</v>
      </c>
      <c r="C264" s="40">
        <v>7599</v>
      </c>
      <c r="D264" s="21">
        <f t="shared" si="72"/>
        <v>911</v>
      </c>
      <c r="E264" s="40"/>
      <c r="F264" s="40"/>
      <c r="G264" s="40"/>
      <c r="H264" s="127">
        <v>911</v>
      </c>
      <c r="I264" s="40">
        <v>0</v>
      </c>
      <c r="J264" s="155"/>
      <c r="K264" s="155"/>
    </row>
    <row r="265" spans="1:11" s="86" customFormat="1" ht="14.25" customHeight="1" thickBot="1">
      <c r="A265" s="17"/>
      <c r="B265" s="53" t="s">
        <v>252</v>
      </c>
      <c r="C265" s="39">
        <v>7088</v>
      </c>
      <c r="D265" s="22">
        <f t="shared" si="72"/>
        <v>890</v>
      </c>
      <c r="E265" s="39"/>
      <c r="F265" s="39"/>
      <c r="G265" s="39"/>
      <c r="H265" s="95">
        <v>890</v>
      </c>
      <c r="I265" s="39">
        <v>0</v>
      </c>
      <c r="J265" s="155"/>
      <c r="K265" s="155"/>
    </row>
    <row r="266" spans="1:11" s="86" customFormat="1" ht="13.5" customHeight="1">
      <c r="A266" s="27" t="s">
        <v>50</v>
      </c>
      <c r="B266" s="36" t="s">
        <v>317</v>
      </c>
      <c r="C266" s="40">
        <v>17333</v>
      </c>
      <c r="D266" s="21">
        <f t="shared" si="72"/>
        <v>4734</v>
      </c>
      <c r="E266" s="40"/>
      <c r="F266" s="40">
        <v>641</v>
      </c>
      <c r="G266" s="40"/>
      <c r="H266" s="21">
        <v>4093</v>
      </c>
      <c r="I266" s="40">
        <v>0</v>
      </c>
      <c r="J266" s="155"/>
      <c r="K266" s="155"/>
    </row>
    <row r="267" spans="1:11" s="86" customFormat="1" ht="14.25" customHeight="1" thickBot="1">
      <c r="A267" s="17"/>
      <c r="B267" s="53" t="s">
        <v>145</v>
      </c>
      <c r="C267" s="39">
        <v>12965</v>
      </c>
      <c r="D267" s="22">
        <f t="shared" si="72"/>
        <v>4641</v>
      </c>
      <c r="E267" s="39"/>
      <c r="F267" s="39">
        <v>641</v>
      </c>
      <c r="G267" s="39"/>
      <c r="H267" s="22">
        <v>4000</v>
      </c>
      <c r="I267" s="39">
        <v>0</v>
      </c>
      <c r="J267" s="155"/>
      <c r="K267" s="155"/>
    </row>
    <row r="268" spans="1:11" s="86" customFormat="1" ht="13.5" customHeight="1">
      <c r="A268" s="27" t="s">
        <v>52</v>
      </c>
      <c r="B268" s="36" t="s">
        <v>148</v>
      </c>
      <c r="C268" s="40">
        <v>16814</v>
      </c>
      <c r="D268" s="21">
        <f>SUM(E268+F268+G268+H268+I268)</f>
        <v>1844</v>
      </c>
      <c r="E268" s="40"/>
      <c r="F268" s="40"/>
      <c r="G268" s="40"/>
      <c r="H268" s="21">
        <v>1844</v>
      </c>
      <c r="I268" s="40">
        <v>0</v>
      </c>
      <c r="J268" s="155"/>
      <c r="K268" s="155"/>
    </row>
    <row r="269" spans="1:11" s="86" customFormat="1" ht="14.25" customHeight="1" thickBot="1">
      <c r="A269" s="17"/>
      <c r="B269" s="53" t="s">
        <v>257</v>
      </c>
      <c r="C269" s="39">
        <v>15811</v>
      </c>
      <c r="D269" s="22">
        <f>SUM(E269+F269+G269+H269+I269)</f>
        <v>1500</v>
      </c>
      <c r="E269" s="39"/>
      <c r="F269" s="39"/>
      <c r="G269" s="39"/>
      <c r="H269" s="22">
        <v>1500</v>
      </c>
      <c r="I269" s="39">
        <v>0</v>
      </c>
      <c r="J269" s="155"/>
      <c r="K269" s="155"/>
    </row>
    <row r="270" spans="1:11" s="54" customFormat="1" ht="13.5" customHeight="1">
      <c r="A270" s="27" t="s">
        <v>53</v>
      </c>
      <c r="B270" s="36" t="s">
        <v>312</v>
      </c>
      <c r="C270" s="40">
        <v>23121</v>
      </c>
      <c r="D270" s="21">
        <f t="shared" ref="D270:D277" si="73">SUM(E270+F270+G270+H270+I270)</f>
        <v>10</v>
      </c>
      <c r="E270" s="40"/>
      <c r="F270" s="40"/>
      <c r="G270" s="40"/>
      <c r="H270" s="21"/>
      <c r="I270" s="40">
        <v>10</v>
      </c>
      <c r="J270" s="154"/>
      <c r="K270" s="154"/>
    </row>
    <row r="271" spans="1:11" s="54" customFormat="1" ht="14.25" customHeight="1" thickBot="1">
      <c r="A271" s="17"/>
      <c r="B271" s="53" t="s">
        <v>430</v>
      </c>
      <c r="C271" s="39">
        <v>12423</v>
      </c>
      <c r="D271" s="22">
        <f t="shared" si="73"/>
        <v>0</v>
      </c>
      <c r="E271" s="39"/>
      <c r="F271" s="39"/>
      <c r="G271" s="39"/>
      <c r="H271" s="22"/>
      <c r="I271" s="39">
        <v>0</v>
      </c>
      <c r="J271" s="154"/>
      <c r="K271" s="154"/>
    </row>
    <row r="272" spans="1:11" s="54" customFormat="1" ht="13.5" customHeight="1">
      <c r="A272" s="27" t="s">
        <v>84</v>
      </c>
      <c r="B272" s="36" t="s">
        <v>313</v>
      </c>
      <c r="C272" s="40">
        <v>23328</v>
      </c>
      <c r="D272" s="21">
        <f t="shared" si="73"/>
        <v>10</v>
      </c>
      <c r="E272" s="40"/>
      <c r="F272" s="40"/>
      <c r="G272" s="40"/>
      <c r="H272" s="21"/>
      <c r="I272" s="40">
        <v>10</v>
      </c>
      <c r="J272" s="154"/>
      <c r="K272" s="154"/>
    </row>
    <row r="273" spans="1:11" s="54" customFormat="1" ht="14.25" customHeight="1" thickBot="1">
      <c r="A273" s="17"/>
      <c r="B273" s="53" t="s">
        <v>443</v>
      </c>
      <c r="C273" s="39">
        <v>12770</v>
      </c>
      <c r="D273" s="22">
        <f t="shared" si="73"/>
        <v>0</v>
      </c>
      <c r="E273" s="39"/>
      <c r="F273" s="39"/>
      <c r="G273" s="39"/>
      <c r="H273" s="22"/>
      <c r="I273" s="39">
        <v>0</v>
      </c>
      <c r="J273" s="154"/>
      <c r="K273" s="154"/>
    </row>
    <row r="274" spans="1:11" s="54" customFormat="1" ht="13.5" customHeight="1">
      <c r="A274" s="27" t="s">
        <v>54</v>
      </c>
      <c r="B274" s="36" t="s">
        <v>314</v>
      </c>
      <c r="C274" s="40">
        <v>16725</v>
      </c>
      <c r="D274" s="21">
        <f t="shared" si="73"/>
        <v>10</v>
      </c>
      <c r="E274" s="40"/>
      <c r="F274" s="40"/>
      <c r="G274" s="40"/>
      <c r="H274" s="21"/>
      <c r="I274" s="40">
        <v>10</v>
      </c>
      <c r="J274" s="154"/>
      <c r="K274" s="154"/>
    </row>
    <row r="275" spans="1:11" s="54" customFormat="1" ht="14.25" customHeight="1" thickBot="1">
      <c r="A275" s="17"/>
      <c r="B275" s="53" t="s">
        <v>442</v>
      </c>
      <c r="C275" s="39">
        <v>8118</v>
      </c>
      <c r="D275" s="22">
        <f t="shared" si="73"/>
        <v>0</v>
      </c>
      <c r="E275" s="39"/>
      <c r="F275" s="39"/>
      <c r="G275" s="39"/>
      <c r="H275" s="22"/>
      <c r="I275" s="39">
        <v>0</v>
      </c>
      <c r="J275" s="154"/>
      <c r="K275" s="154"/>
    </row>
    <row r="276" spans="1:11" s="54" customFormat="1" ht="13.5" customHeight="1">
      <c r="A276" s="27" t="s">
        <v>58</v>
      </c>
      <c r="B276" s="36" t="s">
        <v>271</v>
      </c>
      <c r="C276" s="40">
        <v>16248</v>
      </c>
      <c r="D276" s="21">
        <f t="shared" si="73"/>
        <v>10</v>
      </c>
      <c r="E276" s="40"/>
      <c r="F276" s="40"/>
      <c r="G276" s="40"/>
      <c r="H276" s="21"/>
      <c r="I276" s="40">
        <v>10</v>
      </c>
      <c r="J276" s="154"/>
      <c r="K276" s="154"/>
    </row>
    <row r="277" spans="1:11" s="54" customFormat="1" ht="14.25" customHeight="1" thickBot="1">
      <c r="A277" s="17"/>
      <c r="B277" s="53" t="s">
        <v>441</v>
      </c>
      <c r="C277" s="39">
        <v>7844</v>
      </c>
      <c r="D277" s="22">
        <f t="shared" si="73"/>
        <v>0</v>
      </c>
      <c r="E277" s="39"/>
      <c r="F277" s="39"/>
      <c r="G277" s="39"/>
      <c r="H277" s="22"/>
      <c r="I277" s="39">
        <v>0</v>
      </c>
      <c r="J277" s="154"/>
      <c r="K277" s="154"/>
    </row>
    <row r="278" spans="1:11" s="55" customFormat="1" ht="13.5" customHeight="1">
      <c r="A278" s="27"/>
      <c r="B278" s="36" t="s">
        <v>75</v>
      </c>
      <c r="C278" s="40">
        <f t="shared" ref="C278:I279" si="74">SUM(C280+C286)</f>
        <v>30384</v>
      </c>
      <c r="D278" s="40">
        <f t="shared" si="74"/>
        <v>12070</v>
      </c>
      <c r="E278" s="40">
        <f t="shared" si="74"/>
        <v>0</v>
      </c>
      <c r="F278" s="40">
        <f t="shared" si="74"/>
        <v>0</v>
      </c>
      <c r="G278" s="40">
        <f t="shared" si="74"/>
        <v>0</v>
      </c>
      <c r="H278" s="40">
        <f t="shared" si="74"/>
        <v>0</v>
      </c>
      <c r="I278" s="40">
        <f t="shared" si="74"/>
        <v>12070</v>
      </c>
      <c r="J278" s="150"/>
      <c r="K278" s="150"/>
    </row>
    <row r="279" spans="1:11" s="55" customFormat="1" ht="13.5" thickBot="1">
      <c r="A279" s="17"/>
      <c r="B279" s="25"/>
      <c r="C279" s="39">
        <f t="shared" si="74"/>
        <v>24852</v>
      </c>
      <c r="D279" s="39">
        <f t="shared" si="74"/>
        <v>10600</v>
      </c>
      <c r="E279" s="39">
        <f t="shared" si="74"/>
        <v>0</v>
      </c>
      <c r="F279" s="39">
        <f t="shared" si="74"/>
        <v>0</v>
      </c>
      <c r="G279" s="39">
        <f t="shared" si="74"/>
        <v>0</v>
      </c>
      <c r="H279" s="39">
        <f t="shared" si="74"/>
        <v>0</v>
      </c>
      <c r="I279" s="39">
        <f t="shared" si="74"/>
        <v>10600</v>
      </c>
      <c r="J279" s="150"/>
      <c r="K279" s="150"/>
    </row>
    <row r="280" spans="1:11" s="55" customFormat="1" ht="12.75">
      <c r="A280" s="27" t="s">
        <v>14</v>
      </c>
      <c r="B280" s="12" t="s">
        <v>113</v>
      </c>
      <c r="C280" s="40">
        <f>SUM(C282+C284)</f>
        <v>11873</v>
      </c>
      <c r="D280" s="40">
        <f t="shared" ref="D280:I281" si="75">SUM(D282+D284)</f>
        <v>3005</v>
      </c>
      <c r="E280" s="40">
        <f t="shared" si="75"/>
        <v>0</v>
      </c>
      <c r="F280" s="40">
        <f t="shared" si="75"/>
        <v>0</v>
      </c>
      <c r="G280" s="40">
        <f t="shared" si="75"/>
        <v>0</v>
      </c>
      <c r="H280" s="40">
        <f t="shared" si="75"/>
        <v>0</v>
      </c>
      <c r="I280" s="40">
        <f t="shared" si="75"/>
        <v>3005</v>
      </c>
      <c r="J280" s="150"/>
      <c r="K280" s="150"/>
    </row>
    <row r="281" spans="1:11" s="55" customFormat="1" ht="13.5" thickBot="1">
      <c r="A281" s="17"/>
      <c r="B281" s="34"/>
      <c r="C281" s="39">
        <f>SUM(C283+C285)</f>
        <v>8747</v>
      </c>
      <c r="D281" s="39">
        <f t="shared" si="75"/>
        <v>2500</v>
      </c>
      <c r="E281" s="39">
        <f t="shared" si="75"/>
        <v>0</v>
      </c>
      <c r="F281" s="39">
        <f t="shared" si="75"/>
        <v>0</v>
      </c>
      <c r="G281" s="39">
        <f t="shared" si="75"/>
        <v>0</v>
      </c>
      <c r="H281" s="39">
        <f t="shared" si="75"/>
        <v>0</v>
      </c>
      <c r="I281" s="39">
        <f t="shared" si="75"/>
        <v>2500</v>
      </c>
      <c r="J281" s="150"/>
      <c r="K281" s="150"/>
    </row>
    <row r="282" spans="1:11" s="92" customFormat="1" ht="14.25" customHeight="1">
      <c r="A282" s="88" t="s">
        <v>43</v>
      </c>
      <c r="B282" s="128" t="s">
        <v>215</v>
      </c>
      <c r="C282" s="89">
        <v>5926</v>
      </c>
      <c r="D282" s="90">
        <f t="shared" ref="D282:D285" si="76">SUM(E282+F282+G282+H282+I282)</f>
        <v>5</v>
      </c>
      <c r="E282" s="91"/>
      <c r="F282" s="91"/>
      <c r="G282" s="91"/>
      <c r="H282" s="90"/>
      <c r="I282" s="91">
        <v>5</v>
      </c>
      <c r="J282" s="157"/>
      <c r="K282" s="157"/>
    </row>
    <row r="283" spans="1:11" s="92" customFormat="1" ht="13.5" thickBot="1">
      <c r="A283" s="93"/>
      <c r="B283" s="53" t="s">
        <v>332</v>
      </c>
      <c r="C283" s="94">
        <v>3429</v>
      </c>
      <c r="D283" s="95">
        <f t="shared" si="76"/>
        <v>0</v>
      </c>
      <c r="E283" s="94"/>
      <c r="F283" s="94"/>
      <c r="G283" s="94"/>
      <c r="H283" s="95"/>
      <c r="I283" s="94">
        <v>0</v>
      </c>
      <c r="J283" s="157"/>
      <c r="K283" s="157"/>
    </row>
    <row r="284" spans="1:11" s="117" customFormat="1" ht="14.25" customHeight="1">
      <c r="A284" s="88" t="s">
        <v>42</v>
      </c>
      <c r="B284" s="128" t="s">
        <v>179</v>
      </c>
      <c r="C284" s="89">
        <v>5947</v>
      </c>
      <c r="D284" s="90">
        <f t="shared" si="76"/>
        <v>3000</v>
      </c>
      <c r="E284" s="91"/>
      <c r="F284" s="91"/>
      <c r="G284" s="91"/>
      <c r="H284" s="90"/>
      <c r="I284" s="91">
        <v>3000</v>
      </c>
      <c r="J284" s="158"/>
      <c r="K284" s="158"/>
    </row>
    <row r="285" spans="1:11" s="117" customFormat="1" ht="13.5" thickBot="1">
      <c r="A285" s="93"/>
      <c r="B285" s="53" t="s">
        <v>260</v>
      </c>
      <c r="C285" s="94">
        <v>5318</v>
      </c>
      <c r="D285" s="95">
        <f t="shared" si="76"/>
        <v>2500</v>
      </c>
      <c r="E285" s="94"/>
      <c r="F285" s="94"/>
      <c r="G285" s="94"/>
      <c r="H285" s="95"/>
      <c r="I285" s="94">
        <v>2500</v>
      </c>
      <c r="J285" s="158"/>
      <c r="K285" s="158"/>
    </row>
    <row r="286" spans="1:11" s="55" customFormat="1" ht="13.5" customHeight="1">
      <c r="A286" s="16" t="s">
        <v>15</v>
      </c>
      <c r="B286" s="33" t="s">
        <v>16</v>
      </c>
      <c r="C286" s="40">
        <f t="shared" ref="C286:I286" si="77">SUM(C288+C292)</f>
        <v>18511</v>
      </c>
      <c r="D286" s="40">
        <f t="shared" si="77"/>
        <v>9065</v>
      </c>
      <c r="E286" s="40">
        <f t="shared" si="77"/>
        <v>0</v>
      </c>
      <c r="F286" s="40">
        <f t="shared" si="77"/>
        <v>0</v>
      </c>
      <c r="G286" s="40">
        <f t="shared" si="77"/>
        <v>0</v>
      </c>
      <c r="H286" s="40">
        <f t="shared" si="77"/>
        <v>0</v>
      </c>
      <c r="I286" s="40">
        <f t="shared" si="77"/>
        <v>9065</v>
      </c>
      <c r="J286" s="150"/>
      <c r="K286" s="150"/>
    </row>
    <row r="287" spans="1:11" s="55" customFormat="1" ht="13.5" thickBot="1">
      <c r="A287" s="17"/>
      <c r="B287" s="34"/>
      <c r="C287" s="39">
        <f>SUM(C293)</f>
        <v>16105</v>
      </c>
      <c r="D287" s="39">
        <f t="shared" ref="D287:I287" si="78">SUM(D293)</f>
        <v>8100</v>
      </c>
      <c r="E287" s="39">
        <f t="shared" si="78"/>
        <v>0</v>
      </c>
      <c r="F287" s="39">
        <f t="shared" si="78"/>
        <v>0</v>
      </c>
      <c r="G287" s="39">
        <f t="shared" si="78"/>
        <v>0</v>
      </c>
      <c r="H287" s="39">
        <f t="shared" si="78"/>
        <v>0</v>
      </c>
      <c r="I287" s="39">
        <f t="shared" si="78"/>
        <v>8100</v>
      </c>
      <c r="J287" s="150"/>
      <c r="K287" s="150"/>
    </row>
    <row r="288" spans="1:11" s="55" customFormat="1" ht="13.5" thickBot="1">
      <c r="A288" s="17" t="s">
        <v>7</v>
      </c>
      <c r="B288" s="34" t="s">
        <v>9</v>
      </c>
      <c r="C288" s="39">
        <f>SUM(C289:C291)</f>
        <v>600</v>
      </c>
      <c r="D288" s="39">
        <f t="shared" ref="D288:I288" si="79">SUM(D289:D291)</f>
        <v>465</v>
      </c>
      <c r="E288" s="39">
        <f t="shared" si="79"/>
        <v>0</v>
      </c>
      <c r="F288" s="39">
        <f t="shared" si="79"/>
        <v>0</v>
      </c>
      <c r="G288" s="39">
        <f t="shared" si="79"/>
        <v>0</v>
      </c>
      <c r="H288" s="39">
        <f t="shared" si="79"/>
        <v>0</v>
      </c>
      <c r="I288" s="39">
        <f t="shared" si="79"/>
        <v>465</v>
      </c>
      <c r="J288" s="150"/>
      <c r="K288" s="150"/>
    </row>
    <row r="289" spans="1:11" s="55" customFormat="1" ht="13.5" thickBot="1">
      <c r="A289" s="17" t="s">
        <v>43</v>
      </c>
      <c r="B289" s="34" t="s">
        <v>411</v>
      </c>
      <c r="C289" s="39">
        <v>100</v>
      </c>
      <c r="D289" s="22">
        <f t="shared" ref="D289:D290" si="80">SUM(E289+F289+G289+H289+I289)</f>
        <v>100</v>
      </c>
      <c r="E289" s="39"/>
      <c r="F289" s="39"/>
      <c r="G289" s="39"/>
      <c r="H289" s="22"/>
      <c r="I289" s="39">
        <v>100</v>
      </c>
      <c r="J289" s="150"/>
      <c r="K289" s="150"/>
    </row>
    <row r="290" spans="1:11" s="55" customFormat="1" ht="13.5" thickBot="1">
      <c r="A290" s="17" t="s">
        <v>42</v>
      </c>
      <c r="B290" s="34" t="s">
        <v>412</v>
      </c>
      <c r="C290" s="39">
        <v>300</v>
      </c>
      <c r="D290" s="22">
        <f t="shared" si="80"/>
        <v>300</v>
      </c>
      <c r="E290" s="39"/>
      <c r="F290" s="39"/>
      <c r="G290" s="39"/>
      <c r="H290" s="22"/>
      <c r="I290" s="39">
        <v>300</v>
      </c>
      <c r="J290" s="150"/>
      <c r="K290" s="150"/>
    </row>
    <row r="291" spans="1:11" s="76" customFormat="1" ht="13.5" thickBot="1">
      <c r="A291" s="17" t="s">
        <v>46</v>
      </c>
      <c r="B291" s="25" t="s">
        <v>215</v>
      </c>
      <c r="C291" s="39">
        <v>200</v>
      </c>
      <c r="D291" s="22">
        <f>SUM(E291+F291+G291+H291+I291)</f>
        <v>65</v>
      </c>
      <c r="E291" s="39"/>
      <c r="F291" s="39"/>
      <c r="G291" s="39"/>
      <c r="H291" s="22"/>
      <c r="I291" s="39">
        <v>65</v>
      </c>
      <c r="J291" s="151"/>
      <c r="K291" s="151"/>
    </row>
    <row r="292" spans="1:11" s="54" customFormat="1" ht="13.5" customHeight="1">
      <c r="A292" s="16" t="s">
        <v>11</v>
      </c>
      <c r="B292" s="33" t="s">
        <v>12</v>
      </c>
      <c r="C292" s="40">
        <f>SUM(C294+C296)</f>
        <v>17911</v>
      </c>
      <c r="D292" s="40">
        <f t="shared" ref="D292:I293" si="81">SUM(D294+D296)</f>
        <v>8600</v>
      </c>
      <c r="E292" s="40">
        <f t="shared" si="81"/>
        <v>0</v>
      </c>
      <c r="F292" s="40">
        <f t="shared" si="81"/>
        <v>0</v>
      </c>
      <c r="G292" s="40">
        <f t="shared" si="81"/>
        <v>0</v>
      </c>
      <c r="H292" s="40">
        <f t="shared" si="81"/>
        <v>0</v>
      </c>
      <c r="I292" s="40">
        <f t="shared" si="81"/>
        <v>8600</v>
      </c>
      <c r="J292" s="154"/>
      <c r="K292" s="154"/>
    </row>
    <row r="293" spans="1:11" s="54" customFormat="1" ht="14.25" customHeight="1" thickBot="1">
      <c r="A293" s="17"/>
      <c r="B293" s="34"/>
      <c r="C293" s="39">
        <f>SUM(C295+C297)</f>
        <v>16105</v>
      </c>
      <c r="D293" s="39">
        <f t="shared" si="81"/>
        <v>8100</v>
      </c>
      <c r="E293" s="39">
        <f t="shared" si="81"/>
        <v>0</v>
      </c>
      <c r="F293" s="39">
        <f t="shared" si="81"/>
        <v>0</v>
      </c>
      <c r="G293" s="39">
        <f t="shared" si="81"/>
        <v>0</v>
      </c>
      <c r="H293" s="39">
        <f t="shared" si="81"/>
        <v>0</v>
      </c>
      <c r="I293" s="39">
        <f t="shared" si="81"/>
        <v>8100</v>
      </c>
      <c r="J293" s="154"/>
      <c r="K293" s="154"/>
    </row>
    <row r="294" spans="1:11" s="86" customFormat="1" ht="14.25" customHeight="1">
      <c r="A294" s="27" t="s">
        <v>42</v>
      </c>
      <c r="B294" s="36" t="s">
        <v>119</v>
      </c>
      <c r="C294" s="40">
        <v>14911</v>
      </c>
      <c r="D294" s="21">
        <f t="shared" ref="D294:D297" si="82">SUM(E294+F294+G294+H294+I294)</f>
        <v>6400</v>
      </c>
      <c r="E294" s="40"/>
      <c r="F294" s="40"/>
      <c r="G294" s="40"/>
      <c r="H294" s="21"/>
      <c r="I294" s="40">
        <v>6400</v>
      </c>
      <c r="J294" s="155"/>
      <c r="K294" s="155"/>
    </row>
    <row r="295" spans="1:11" s="86" customFormat="1" ht="14.25" customHeight="1" thickBot="1">
      <c r="A295" s="17"/>
      <c r="B295" s="53" t="s">
        <v>117</v>
      </c>
      <c r="C295" s="39">
        <v>13605</v>
      </c>
      <c r="D295" s="22">
        <f t="shared" si="82"/>
        <v>6100</v>
      </c>
      <c r="E295" s="39"/>
      <c r="F295" s="39"/>
      <c r="G295" s="39"/>
      <c r="H295" s="22"/>
      <c r="I295" s="39">
        <v>6100</v>
      </c>
      <c r="J295" s="155"/>
      <c r="K295" s="155"/>
    </row>
    <row r="296" spans="1:11" s="86" customFormat="1" ht="14.25" customHeight="1">
      <c r="A296" s="27" t="s">
        <v>44</v>
      </c>
      <c r="B296" s="36" t="s">
        <v>161</v>
      </c>
      <c r="C296" s="40">
        <v>3000</v>
      </c>
      <c r="D296" s="21">
        <f t="shared" si="82"/>
        <v>2200</v>
      </c>
      <c r="E296" s="40"/>
      <c r="F296" s="40"/>
      <c r="G296" s="40"/>
      <c r="H296" s="21"/>
      <c r="I296" s="40">
        <v>2200</v>
      </c>
      <c r="J296" s="155"/>
      <c r="K296" s="155"/>
    </row>
    <row r="297" spans="1:11" s="86" customFormat="1" ht="14.25" customHeight="1" thickBot="1">
      <c r="A297" s="17"/>
      <c r="B297" s="53" t="s">
        <v>162</v>
      </c>
      <c r="C297" s="39">
        <v>2500</v>
      </c>
      <c r="D297" s="22">
        <f t="shared" si="82"/>
        <v>2000</v>
      </c>
      <c r="E297" s="39"/>
      <c r="F297" s="39"/>
      <c r="G297" s="39"/>
      <c r="H297" s="22"/>
      <c r="I297" s="39">
        <v>2000</v>
      </c>
      <c r="J297" s="155"/>
      <c r="K297" s="155"/>
    </row>
    <row r="298" spans="1:11" s="55" customFormat="1" ht="13.5" customHeight="1">
      <c r="A298" s="27"/>
      <c r="B298" s="36" t="s">
        <v>76</v>
      </c>
      <c r="C298" s="40">
        <f>SUM(C300+C304)</f>
        <v>448005</v>
      </c>
      <c r="D298" s="40">
        <f t="shared" ref="D298:I299" si="83">SUM(D300+D304)</f>
        <v>76137</v>
      </c>
      <c r="E298" s="40">
        <f t="shared" si="83"/>
        <v>6040</v>
      </c>
      <c r="F298" s="40">
        <f t="shared" si="83"/>
        <v>0</v>
      </c>
      <c r="G298" s="40">
        <f t="shared" si="83"/>
        <v>0</v>
      </c>
      <c r="H298" s="40">
        <f t="shared" si="83"/>
        <v>60424</v>
      </c>
      <c r="I298" s="40">
        <f t="shared" si="83"/>
        <v>9673</v>
      </c>
      <c r="J298" s="150"/>
      <c r="K298" s="150"/>
    </row>
    <row r="299" spans="1:11" s="55" customFormat="1" ht="13.5" thickBot="1">
      <c r="A299" s="17"/>
      <c r="B299" s="25"/>
      <c r="C299" s="39">
        <f>SUM(C301+C305)</f>
        <v>197204</v>
      </c>
      <c r="D299" s="39">
        <f t="shared" si="83"/>
        <v>36696</v>
      </c>
      <c r="E299" s="39">
        <f t="shared" si="83"/>
        <v>1766</v>
      </c>
      <c r="F299" s="39">
        <f t="shared" si="83"/>
        <v>0</v>
      </c>
      <c r="G299" s="39">
        <f t="shared" si="83"/>
        <v>0</v>
      </c>
      <c r="H299" s="39">
        <f t="shared" si="83"/>
        <v>34400</v>
      </c>
      <c r="I299" s="39">
        <f t="shared" si="83"/>
        <v>530</v>
      </c>
      <c r="J299" s="150"/>
      <c r="K299" s="150"/>
    </row>
    <row r="300" spans="1:11" s="55" customFormat="1" ht="12.75">
      <c r="A300" s="27" t="s">
        <v>14</v>
      </c>
      <c r="B300" s="12" t="s">
        <v>113</v>
      </c>
      <c r="C300" s="40">
        <f>SUM(C302)</f>
        <v>700</v>
      </c>
      <c r="D300" s="40">
        <f t="shared" ref="D300:I301" si="84">SUM(D302)</f>
        <v>700</v>
      </c>
      <c r="E300" s="40">
        <f t="shared" si="84"/>
        <v>700</v>
      </c>
      <c r="F300" s="40">
        <f t="shared" si="84"/>
        <v>0</v>
      </c>
      <c r="G300" s="40">
        <f t="shared" si="84"/>
        <v>0</v>
      </c>
      <c r="H300" s="40">
        <f t="shared" si="84"/>
        <v>0</v>
      </c>
      <c r="I300" s="40">
        <f t="shared" si="84"/>
        <v>0</v>
      </c>
      <c r="J300" s="150"/>
      <c r="K300" s="150"/>
    </row>
    <row r="301" spans="1:11" s="55" customFormat="1" ht="13.5" thickBot="1">
      <c r="A301" s="17"/>
      <c r="B301" s="12"/>
      <c r="C301" s="39">
        <f>SUM(C303)</f>
        <v>700</v>
      </c>
      <c r="D301" s="39">
        <f t="shared" si="84"/>
        <v>700</v>
      </c>
      <c r="E301" s="39">
        <f t="shared" si="84"/>
        <v>700</v>
      </c>
      <c r="F301" s="39">
        <f t="shared" si="84"/>
        <v>0</v>
      </c>
      <c r="G301" s="39">
        <f t="shared" si="84"/>
        <v>0</v>
      </c>
      <c r="H301" s="39">
        <f t="shared" si="84"/>
        <v>0</v>
      </c>
      <c r="I301" s="39">
        <f t="shared" si="84"/>
        <v>0</v>
      </c>
      <c r="J301" s="150"/>
      <c r="K301" s="150"/>
    </row>
    <row r="302" spans="1:11" s="117" customFormat="1" ht="14.25" customHeight="1">
      <c r="A302" s="109" t="s">
        <v>43</v>
      </c>
      <c r="B302" s="67" t="s">
        <v>381</v>
      </c>
      <c r="C302" s="110">
        <v>700</v>
      </c>
      <c r="D302" s="90">
        <f t="shared" ref="D302:D303" si="85">SUM(E302+F302+G302+H302+I302)</f>
        <v>700</v>
      </c>
      <c r="E302" s="91">
        <v>700</v>
      </c>
      <c r="F302" s="91"/>
      <c r="G302" s="91"/>
      <c r="H302" s="90"/>
      <c r="I302" s="91">
        <v>0</v>
      </c>
      <c r="J302" s="158"/>
      <c r="K302" s="158"/>
    </row>
    <row r="303" spans="1:11" s="117" customFormat="1" ht="13.5" thickBot="1">
      <c r="A303" s="111"/>
      <c r="B303" s="68"/>
      <c r="C303" s="112">
        <v>700</v>
      </c>
      <c r="D303" s="95">
        <f t="shared" si="85"/>
        <v>700</v>
      </c>
      <c r="E303" s="94">
        <v>700</v>
      </c>
      <c r="F303" s="94"/>
      <c r="G303" s="94"/>
      <c r="H303" s="95"/>
      <c r="I303" s="94">
        <v>0</v>
      </c>
      <c r="J303" s="158"/>
      <c r="K303" s="158"/>
    </row>
    <row r="304" spans="1:11" s="55" customFormat="1" ht="13.5" customHeight="1">
      <c r="A304" s="16" t="s">
        <v>15</v>
      </c>
      <c r="B304" s="33" t="s">
        <v>16</v>
      </c>
      <c r="C304" s="38">
        <f t="shared" ref="C304:I304" si="86">SUM(C306+C315+C321+C357)</f>
        <v>447305</v>
      </c>
      <c r="D304" s="38">
        <f t="shared" si="86"/>
        <v>75437</v>
      </c>
      <c r="E304" s="38">
        <f t="shared" si="86"/>
        <v>5340</v>
      </c>
      <c r="F304" s="38">
        <f t="shared" si="86"/>
        <v>0</v>
      </c>
      <c r="G304" s="38">
        <f t="shared" si="86"/>
        <v>0</v>
      </c>
      <c r="H304" s="38">
        <f t="shared" si="86"/>
        <v>60424</v>
      </c>
      <c r="I304" s="38">
        <f t="shared" si="86"/>
        <v>9673</v>
      </c>
      <c r="J304" s="150"/>
      <c r="K304" s="150"/>
    </row>
    <row r="305" spans="1:11" s="55" customFormat="1" ht="13.5" thickBot="1">
      <c r="A305" s="17"/>
      <c r="B305" s="34"/>
      <c r="C305" s="39">
        <f>SUM(C358)</f>
        <v>196504</v>
      </c>
      <c r="D305" s="39">
        <f t="shared" ref="D305:I305" si="87">SUM(D358)</f>
        <v>35996</v>
      </c>
      <c r="E305" s="39">
        <f t="shared" si="87"/>
        <v>1066</v>
      </c>
      <c r="F305" s="39">
        <f t="shared" si="87"/>
        <v>0</v>
      </c>
      <c r="G305" s="39">
        <f t="shared" si="87"/>
        <v>0</v>
      </c>
      <c r="H305" s="39">
        <f t="shared" si="87"/>
        <v>34400</v>
      </c>
      <c r="I305" s="39">
        <f t="shared" si="87"/>
        <v>530</v>
      </c>
      <c r="J305" s="150"/>
      <c r="K305" s="150"/>
    </row>
    <row r="306" spans="1:11" s="55" customFormat="1" ht="13.5" thickBot="1">
      <c r="A306" s="17" t="s">
        <v>4</v>
      </c>
      <c r="B306" s="34" t="s">
        <v>5</v>
      </c>
      <c r="C306" s="39">
        <f t="shared" ref="C306:I306" si="88">SUM(C307:C314)</f>
        <v>52548</v>
      </c>
      <c r="D306" s="39">
        <f t="shared" si="88"/>
        <v>933</v>
      </c>
      <c r="E306" s="39">
        <f t="shared" si="88"/>
        <v>0</v>
      </c>
      <c r="F306" s="39">
        <f t="shared" si="88"/>
        <v>0</v>
      </c>
      <c r="G306" s="39">
        <f t="shared" si="88"/>
        <v>0</v>
      </c>
      <c r="H306" s="39">
        <f t="shared" si="88"/>
        <v>0</v>
      </c>
      <c r="I306" s="39">
        <f t="shared" si="88"/>
        <v>933</v>
      </c>
      <c r="J306" s="150"/>
      <c r="K306" s="150"/>
    </row>
    <row r="307" spans="1:11" s="55" customFormat="1" ht="13.5" thickBot="1">
      <c r="A307" s="17" t="s">
        <v>43</v>
      </c>
      <c r="B307" s="34" t="s">
        <v>334</v>
      </c>
      <c r="C307" s="39">
        <v>70</v>
      </c>
      <c r="D307" s="22">
        <f t="shared" ref="D307:D309" si="89">SUM(E307+F307+G307+H307+I307)</f>
        <v>70</v>
      </c>
      <c r="E307" s="39"/>
      <c r="F307" s="39"/>
      <c r="G307" s="39"/>
      <c r="H307" s="22"/>
      <c r="I307" s="39">
        <v>70</v>
      </c>
      <c r="J307" s="150"/>
      <c r="K307" s="150"/>
    </row>
    <row r="308" spans="1:11" s="76" customFormat="1" ht="13.5" thickBot="1">
      <c r="A308" s="17" t="s">
        <v>42</v>
      </c>
      <c r="B308" s="34" t="s">
        <v>373</v>
      </c>
      <c r="C308" s="39">
        <v>10000</v>
      </c>
      <c r="D308" s="22">
        <f t="shared" si="89"/>
        <v>10</v>
      </c>
      <c r="E308" s="39"/>
      <c r="F308" s="39"/>
      <c r="G308" s="39"/>
      <c r="H308" s="22"/>
      <c r="I308" s="39">
        <v>10</v>
      </c>
      <c r="J308" s="151"/>
      <c r="K308" s="151"/>
    </row>
    <row r="309" spans="1:11" s="76" customFormat="1" ht="13.5" thickBot="1">
      <c r="A309" s="17" t="s">
        <v>44</v>
      </c>
      <c r="B309" s="34" t="s">
        <v>374</v>
      </c>
      <c r="C309" s="39">
        <v>200</v>
      </c>
      <c r="D309" s="22">
        <f t="shared" si="89"/>
        <v>10</v>
      </c>
      <c r="E309" s="39"/>
      <c r="F309" s="39"/>
      <c r="G309" s="39"/>
      <c r="H309" s="22"/>
      <c r="I309" s="39">
        <v>10</v>
      </c>
      <c r="J309" s="151"/>
      <c r="K309" s="151"/>
    </row>
    <row r="310" spans="1:11" s="76" customFormat="1" ht="13.5" thickBot="1">
      <c r="A310" s="17" t="s">
        <v>45</v>
      </c>
      <c r="B310" s="34" t="s">
        <v>217</v>
      </c>
      <c r="C310" s="39">
        <v>25000</v>
      </c>
      <c r="D310" s="22">
        <f>SUM(E310+F310+G310+H310+I310)</f>
        <v>10</v>
      </c>
      <c r="E310" s="39"/>
      <c r="F310" s="39"/>
      <c r="G310" s="39"/>
      <c r="H310" s="22"/>
      <c r="I310" s="39">
        <v>10</v>
      </c>
      <c r="J310" s="151"/>
      <c r="K310" s="151"/>
    </row>
    <row r="311" spans="1:11" s="76" customFormat="1" ht="13.5" thickBot="1">
      <c r="A311" s="17" t="s">
        <v>46</v>
      </c>
      <c r="B311" s="34" t="s">
        <v>401</v>
      </c>
      <c r="C311" s="39">
        <v>1000</v>
      </c>
      <c r="D311" s="22">
        <f t="shared" ref="D311:D314" si="90">SUM(E311+F311+G311+H311+I311)</f>
        <v>93</v>
      </c>
      <c r="E311" s="39"/>
      <c r="F311" s="39"/>
      <c r="G311" s="39"/>
      <c r="H311" s="22"/>
      <c r="I311" s="39">
        <v>93</v>
      </c>
      <c r="J311" s="151"/>
      <c r="K311" s="151"/>
    </row>
    <row r="312" spans="1:11" s="76" customFormat="1" ht="13.5" thickBot="1">
      <c r="A312" s="17" t="s">
        <v>47</v>
      </c>
      <c r="B312" s="34" t="s">
        <v>402</v>
      </c>
      <c r="C312" s="39">
        <v>2000</v>
      </c>
      <c r="D312" s="22">
        <f t="shared" si="90"/>
        <v>10</v>
      </c>
      <c r="E312" s="39"/>
      <c r="F312" s="39"/>
      <c r="G312" s="39"/>
      <c r="H312" s="22"/>
      <c r="I312" s="39">
        <v>10</v>
      </c>
      <c r="J312" s="151"/>
      <c r="K312" s="151"/>
    </row>
    <row r="313" spans="1:11" s="55" customFormat="1" ht="13.5" thickBot="1">
      <c r="A313" s="17" t="s">
        <v>48</v>
      </c>
      <c r="B313" s="34" t="s">
        <v>444</v>
      </c>
      <c r="C313" s="39">
        <v>12778</v>
      </c>
      <c r="D313" s="22">
        <f t="shared" si="90"/>
        <v>639</v>
      </c>
      <c r="E313" s="39"/>
      <c r="F313" s="39"/>
      <c r="G313" s="39"/>
      <c r="H313" s="22"/>
      <c r="I313" s="39">
        <v>639</v>
      </c>
      <c r="J313" s="150"/>
      <c r="K313" s="150"/>
    </row>
    <row r="314" spans="1:11" s="76" customFormat="1" ht="13.5" thickBot="1">
      <c r="A314" s="17" t="s">
        <v>60</v>
      </c>
      <c r="B314" s="34" t="s">
        <v>333</v>
      </c>
      <c r="C314" s="39">
        <v>1500</v>
      </c>
      <c r="D314" s="22">
        <f t="shared" si="90"/>
        <v>91</v>
      </c>
      <c r="E314" s="39"/>
      <c r="F314" s="39"/>
      <c r="G314" s="39"/>
      <c r="H314" s="22"/>
      <c r="I314" s="39">
        <v>91</v>
      </c>
      <c r="J314" s="151"/>
      <c r="K314" s="151"/>
    </row>
    <row r="315" spans="1:11" s="54" customFormat="1" ht="13.5" thickBot="1">
      <c r="A315" s="17" t="s">
        <v>6</v>
      </c>
      <c r="B315" s="25" t="s">
        <v>62</v>
      </c>
      <c r="C315" s="39">
        <f>SUM(C316:C320)</f>
        <v>35480</v>
      </c>
      <c r="D315" s="39">
        <f t="shared" ref="D315:I315" si="91">SUM(D316:D320)</f>
        <v>7060</v>
      </c>
      <c r="E315" s="39">
        <f t="shared" si="91"/>
        <v>3944</v>
      </c>
      <c r="F315" s="39">
        <f t="shared" si="91"/>
        <v>0</v>
      </c>
      <c r="G315" s="39">
        <f t="shared" si="91"/>
        <v>0</v>
      </c>
      <c r="H315" s="39">
        <f t="shared" si="91"/>
        <v>0</v>
      </c>
      <c r="I315" s="39">
        <f t="shared" si="91"/>
        <v>3116</v>
      </c>
      <c r="J315" s="154"/>
      <c r="K315" s="154"/>
    </row>
    <row r="316" spans="1:11" s="76" customFormat="1" ht="13.5" thickBot="1">
      <c r="A316" s="17" t="s">
        <v>43</v>
      </c>
      <c r="B316" s="34" t="s">
        <v>102</v>
      </c>
      <c r="C316" s="39">
        <v>5000</v>
      </c>
      <c r="D316" s="22">
        <f t="shared" ref="D316" si="92">SUM(E316+F316+G316+H316+I316)</f>
        <v>3944</v>
      </c>
      <c r="E316" s="39">
        <v>3944</v>
      </c>
      <c r="F316" s="39"/>
      <c r="G316" s="39"/>
      <c r="H316" s="22"/>
      <c r="I316" s="39">
        <v>0</v>
      </c>
      <c r="J316" s="151"/>
      <c r="K316" s="151"/>
    </row>
    <row r="317" spans="1:11" s="76" customFormat="1" ht="13.5" thickBot="1">
      <c r="A317" s="17" t="s">
        <v>42</v>
      </c>
      <c r="B317" s="25" t="s">
        <v>116</v>
      </c>
      <c r="C317" s="39">
        <v>30000</v>
      </c>
      <c r="D317" s="22">
        <f>SUM(E317+F317+G317+H317+I317)</f>
        <v>2636</v>
      </c>
      <c r="E317" s="39"/>
      <c r="F317" s="39"/>
      <c r="G317" s="39"/>
      <c r="H317" s="22"/>
      <c r="I317" s="39">
        <v>2636</v>
      </c>
      <c r="J317" s="151"/>
      <c r="K317" s="151"/>
    </row>
    <row r="318" spans="1:11" s="76" customFormat="1" ht="13.5" thickBot="1">
      <c r="A318" s="17" t="s">
        <v>44</v>
      </c>
      <c r="B318" s="25" t="s">
        <v>403</v>
      </c>
      <c r="C318" s="39">
        <v>70</v>
      </c>
      <c r="D318" s="22">
        <f>SUM(E318+F318+G318+H318+I318)</f>
        <v>70</v>
      </c>
      <c r="E318" s="39"/>
      <c r="F318" s="39"/>
      <c r="G318" s="39"/>
      <c r="H318" s="22"/>
      <c r="I318" s="39">
        <v>70</v>
      </c>
      <c r="J318" s="151"/>
      <c r="K318" s="151"/>
    </row>
    <row r="319" spans="1:11" s="76" customFormat="1" ht="13.5" thickBot="1">
      <c r="A319" s="17" t="s">
        <v>45</v>
      </c>
      <c r="B319" s="25" t="s">
        <v>387</v>
      </c>
      <c r="C319" s="39">
        <v>110</v>
      </c>
      <c r="D319" s="22">
        <f>SUM(E319+F319+G319+H319+I319)</f>
        <v>110</v>
      </c>
      <c r="E319" s="39"/>
      <c r="F319" s="39"/>
      <c r="G319" s="39"/>
      <c r="H319" s="22"/>
      <c r="I319" s="39">
        <v>110</v>
      </c>
      <c r="J319" s="151"/>
      <c r="K319" s="151"/>
    </row>
    <row r="320" spans="1:11" s="76" customFormat="1" ht="13.5" thickBot="1">
      <c r="A320" s="17" t="s">
        <v>46</v>
      </c>
      <c r="B320" s="25" t="s">
        <v>388</v>
      </c>
      <c r="C320" s="39">
        <v>300</v>
      </c>
      <c r="D320" s="22">
        <f>SUM(E320+F320+G320+H320+I320)</f>
        <v>300</v>
      </c>
      <c r="E320" s="39"/>
      <c r="F320" s="39"/>
      <c r="G320" s="39"/>
      <c r="H320" s="22"/>
      <c r="I320" s="39">
        <v>300</v>
      </c>
      <c r="J320" s="151"/>
      <c r="K320" s="151"/>
    </row>
    <row r="321" spans="1:11" s="55" customFormat="1" ht="13.5" thickBot="1">
      <c r="A321" s="17" t="s">
        <v>7</v>
      </c>
      <c r="B321" s="34" t="s">
        <v>9</v>
      </c>
      <c r="C321" s="39">
        <f>SUM(C322:C356)</f>
        <v>37455</v>
      </c>
      <c r="D321" s="39">
        <f t="shared" ref="D321:I321" si="93">SUM(D322:D356)</f>
        <v>24478</v>
      </c>
      <c r="E321" s="39">
        <f t="shared" si="93"/>
        <v>330</v>
      </c>
      <c r="F321" s="39">
        <f t="shared" si="93"/>
        <v>0</v>
      </c>
      <c r="G321" s="39">
        <f t="shared" si="93"/>
        <v>0</v>
      </c>
      <c r="H321" s="39">
        <f t="shared" si="93"/>
        <v>19170</v>
      </c>
      <c r="I321" s="39">
        <f t="shared" si="93"/>
        <v>4978</v>
      </c>
      <c r="J321" s="150"/>
      <c r="K321" s="150"/>
    </row>
    <row r="322" spans="1:11" s="76" customFormat="1" ht="13.5" thickBot="1">
      <c r="A322" s="17" t="s">
        <v>43</v>
      </c>
      <c r="B322" s="34" t="s">
        <v>382</v>
      </c>
      <c r="C322" s="39">
        <v>60</v>
      </c>
      <c r="D322" s="22">
        <f t="shared" ref="D322:D332" si="94">SUM(E322+F322+G322+H322+I322)</f>
        <v>60</v>
      </c>
      <c r="E322" s="39">
        <v>60</v>
      </c>
      <c r="F322" s="39"/>
      <c r="G322" s="39"/>
      <c r="H322" s="22"/>
      <c r="I322" s="39">
        <v>0</v>
      </c>
      <c r="J322" s="151"/>
      <c r="K322" s="151"/>
    </row>
    <row r="323" spans="1:11" s="76" customFormat="1" ht="13.5" thickBot="1">
      <c r="A323" s="17" t="s">
        <v>42</v>
      </c>
      <c r="B323" s="34" t="s">
        <v>398</v>
      </c>
      <c r="C323" s="39">
        <v>300</v>
      </c>
      <c r="D323" s="22">
        <f t="shared" si="94"/>
        <v>200</v>
      </c>
      <c r="E323" s="39"/>
      <c r="F323" s="39"/>
      <c r="G323" s="39"/>
      <c r="H323" s="22"/>
      <c r="I323" s="39">
        <v>200</v>
      </c>
      <c r="J323" s="151"/>
      <c r="K323" s="151"/>
    </row>
    <row r="324" spans="1:11" s="54" customFormat="1" ht="13.5" thickBot="1">
      <c r="A324" s="19" t="s">
        <v>44</v>
      </c>
      <c r="B324" s="64" t="s">
        <v>410</v>
      </c>
      <c r="C324" s="39">
        <v>200</v>
      </c>
      <c r="D324" s="23">
        <f>SUM(E324+F324+G324+H324+I324)</f>
        <v>50</v>
      </c>
      <c r="E324" s="43"/>
      <c r="F324" s="43"/>
      <c r="G324" s="43"/>
      <c r="H324" s="23"/>
      <c r="I324" s="43">
        <v>50</v>
      </c>
      <c r="J324" s="154"/>
      <c r="K324" s="154"/>
    </row>
    <row r="325" spans="1:11" s="54" customFormat="1" ht="13.5" thickBot="1">
      <c r="A325" s="19" t="s">
        <v>45</v>
      </c>
      <c r="B325" s="64" t="s">
        <v>424</v>
      </c>
      <c r="C325" s="39">
        <v>400</v>
      </c>
      <c r="D325" s="23">
        <f>SUM(E325+F325+G325+H325+I325)</f>
        <v>275</v>
      </c>
      <c r="E325" s="43"/>
      <c r="F325" s="43"/>
      <c r="G325" s="43"/>
      <c r="H325" s="23"/>
      <c r="I325" s="43">
        <v>275</v>
      </c>
      <c r="J325" s="154"/>
      <c r="K325" s="154"/>
    </row>
    <row r="326" spans="1:11" s="54" customFormat="1" ht="13.5" thickBot="1">
      <c r="A326" s="19" t="s">
        <v>46</v>
      </c>
      <c r="B326" s="64" t="s">
        <v>426</v>
      </c>
      <c r="C326" s="39">
        <v>110</v>
      </c>
      <c r="D326" s="23">
        <f>SUM(E326+F326+G326+H326+I326)</f>
        <v>25</v>
      </c>
      <c r="E326" s="43"/>
      <c r="F326" s="43"/>
      <c r="G326" s="43"/>
      <c r="H326" s="23"/>
      <c r="I326" s="43">
        <v>25</v>
      </c>
      <c r="J326" s="154"/>
      <c r="K326" s="154"/>
    </row>
    <row r="327" spans="1:11" s="54" customFormat="1" ht="13.5" thickBot="1">
      <c r="A327" s="19" t="s">
        <v>47</v>
      </c>
      <c r="B327" s="64" t="s">
        <v>427</v>
      </c>
      <c r="C327" s="39">
        <v>270</v>
      </c>
      <c r="D327" s="23">
        <f>SUM(E327+F327+G327+H327+I327)</f>
        <v>270</v>
      </c>
      <c r="E327" s="43">
        <v>270</v>
      </c>
      <c r="F327" s="43"/>
      <c r="G327" s="43"/>
      <c r="H327" s="23"/>
      <c r="I327" s="43">
        <v>0</v>
      </c>
      <c r="J327" s="154"/>
      <c r="K327" s="154"/>
    </row>
    <row r="328" spans="1:11" s="76" customFormat="1" ht="13.5" thickBot="1">
      <c r="A328" s="19" t="s">
        <v>49</v>
      </c>
      <c r="B328" s="85" t="s">
        <v>177</v>
      </c>
      <c r="C328" s="43">
        <v>66</v>
      </c>
      <c r="D328" s="23">
        <f t="shared" si="94"/>
        <v>30</v>
      </c>
      <c r="E328" s="43"/>
      <c r="F328" s="43"/>
      <c r="G328" s="43"/>
      <c r="H328" s="23"/>
      <c r="I328" s="43">
        <v>30</v>
      </c>
      <c r="J328" s="151"/>
      <c r="K328" s="151"/>
    </row>
    <row r="329" spans="1:11" s="76" customFormat="1" ht="13.5" thickBot="1">
      <c r="A329" s="19" t="s">
        <v>50</v>
      </c>
      <c r="B329" s="35" t="s">
        <v>409</v>
      </c>
      <c r="C329" s="43">
        <v>550</v>
      </c>
      <c r="D329" s="23">
        <f>SUM(E329+F329+G329+H329+I329)</f>
        <v>380</v>
      </c>
      <c r="E329" s="43"/>
      <c r="F329" s="43"/>
      <c r="G329" s="43"/>
      <c r="H329" s="23"/>
      <c r="I329" s="43">
        <v>380</v>
      </c>
      <c r="J329" s="151"/>
      <c r="K329" s="151"/>
    </row>
    <row r="330" spans="1:11" s="55" customFormat="1" ht="13.5" thickBot="1">
      <c r="A330" s="19" t="s">
        <v>51</v>
      </c>
      <c r="B330" s="35" t="s">
        <v>452</v>
      </c>
      <c r="C330" s="43">
        <v>350</v>
      </c>
      <c r="D330" s="23">
        <f t="shared" ref="D330" si="95">SUM(E330+F330+G330+H330+I330)</f>
        <v>100</v>
      </c>
      <c r="E330" s="43"/>
      <c r="F330" s="43"/>
      <c r="G330" s="43"/>
      <c r="H330" s="23"/>
      <c r="I330" s="43">
        <v>100</v>
      </c>
      <c r="J330" s="150"/>
      <c r="K330" s="150"/>
    </row>
    <row r="331" spans="1:11" s="86" customFormat="1" ht="13.5" thickBot="1">
      <c r="A331" s="19" t="s">
        <v>52</v>
      </c>
      <c r="B331" s="64" t="s">
        <v>136</v>
      </c>
      <c r="C331" s="39">
        <v>400</v>
      </c>
      <c r="D331" s="23">
        <f t="shared" si="94"/>
        <v>75</v>
      </c>
      <c r="E331" s="43"/>
      <c r="F331" s="43"/>
      <c r="G331" s="43"/>
      <c r="H331" s="23"/>
      <c r="I331" s="43">
        <v>75</v>
      </c>
      <c r="J331" s="155"/>
      <c r="K331" s="155"/>
    </row>
    <row r="332" spans="1:11" s="76" customFormat="1" ht="13.5" thickBot="1">
      <c r="A332" s="19" t="s">
        <v>53</v>
      </c>
      <c r="B332" s="35" t="s">
        <v>202</v>
      </c>
      <c r="C332" s="43">
        <v>650</v>
      </c>
      <c r="D332" s="23">
        <f t="shared" si="94"/>
        <v>215</v>
      </c>
      <c r="E332" s="43"/>
      <c r="F332" s="43"/>
      <c r="G332" s="43"/>
      <c r="H332" s="23"/>
      <c r="I332" s="43">
        <v>215</v>
      </c>
      <c r="J332" s="151"/>
      <c r="K332" s="151"/>
    </row>
    <row r="333" spans="1:11" s="86" customFormat="1" ht="13.5" thickBot="1">
      <c r="A333" s="19" t="s">
        <v>60</v>
      </c>
      <c r="B333" s="64" t="s">
        <v>389</v>
      </c>
      <c r="C333" s="39">
        <v>350</v>
      </c>
      <c r="D333" s="23">
        <f>SUM(E333+F333+G333+H333+I333)</f>
        <v>50</v>
      </c>
      <c r="E333" s="43"/>
      <c r="F333" s="43"/>
      <c r="G333" s="43"/>
      <c r="H333" s="23"/>
      <c r="I333" s="43">
        <v>50</v>
      </c>
      <c r="J333" s="155"/>
      <c r="K333" s="155"/>
    </row>
    <row r="334" spans="1:11" s="76" customFormat="1" ht="13.5" thickBot="1">
      <c r="A334" s="17" t="s">
        <v>61</v>
      </c>
      <c r="B334" s="34" t="s">
        <v>221</v>
      </c>
      <c r="C334" s="39">
        <v>1300</v>
      </c>
      <c r="D334" s="22">
        <f t="shared" ref="D334:D350" si="96">SUM(E334+F334+G334+H334+I334)</f>
        <v>350</v>
      </c>
      <c r="E334" s="39"/>
      <c r="F334" s="39"/>
      <c r="G334" s="39"/>
      <c r="H334" s="22"/>
      <c r="I334" s="39">
        <v>350</v>
      </c>
      <c r="J334" s="151"/>
      <c r="K334" s="151"/>
    </row>
    <row r="335" spans="1:11" s="76" customFormat="1" ht="13.5" thickBot="1">
      <c r="A335" s="19" t="s">
        <v>63</v>
      </c>
      <c r="B335" s="35" t="s">
        <v>173</v>
      </c>
      <c r="C335" s="43">
        <v>600</v>
      </c>
      <c r="D335" s="23">
        <f t="shared" si="96"/>
        <v>290</v>
      </c>
      <c r="E335" s="43"/>
      <c r="F335" s="43"/>
      <c r="G335" s="43"/>
      <c r="H335" s="23"/>
      <c r="I335" s="43">
        <v>290</v>
      </c>
      <c r="J335" s="151"/>
      <c r="K335" s="151"/>
    </row>
    <row r="336" spans="1:11" s="76" customFormat="1" ht="13.5" thickBot="1">
      <c r="A336" s="19" t="s">
        <v>64</v>
      </c>
      <c r="B336" s="125" t="s">
        <v>325</v>
      </c>
      <c r="C336" s="43">
        <v>350</v>
      </c>
      <c r="D336" s="23">
        <f t="shared" si="96"/>
        <v>274</v>
      </c>
      <c r="E336" s="43"/>
      <c r="F336" s="43"/>
      <c r="G336" s="43"/>
      <c r="H336" s="23"/>
      <c r="I336" s="43">
        <v>274</v>
      </c>
      <c r="J336" s="151"/>
      <c r="K336" s="151"/>
    </row>
    <row r="337" spans="1:11" s="86" customFormat="1" ht="13.5" thickBot="1">
      <c r="A337" s="19" t="s">
        <v>89</v>
      </c>
      <c r="B337" s="5" t="s">
        <v>207</v>
      </c>
      <c r="C337" s="39">
        <v>700</v>
      </c>
      <c r="D337" s="23">
        <f t="shared" si="96"/>
        <v>650</v>
      </c>
      <c r="E337" s="84"/>
      <c r="F337" s="43"/>
      <c r="G337" s="43"/>
      <c r="H337" s="23"/>
      <c r="I337" s="43">
        <v>650</v>
      </c>
      <c r="J337" s="155"/>
      <c r="K337" s="155"/>
    </row>
    <row r="338" spans="1:11" s="76" customFormat="1" ht="13.5" thickBot="1">
      <c r="A338" s="19" t="s">
        <v>91</v>
      </c>
      <c r="B338" s="35" t="s">
        <v>220</v>
      </c>
      <c r="C338" s="43">
        <v>450</v>
      </c>
      <c r="D338" s="23">
        <f t="shared" si="96"/>
        <v>250</v>
      </c>
      <c r="E338" s="43"/>
      <c r="F338" s="43"/>
      <c r="G338" s="43"/>
      <c r="H338" s="23"/>
      <c r="I338" s="43">
        <v>250</v>
      </c>
      <c r="J338" s="151"/>
      <c r="K338" s="151"/>
    </row>
    <row r="339" spans="1:11" s="86" customFormat="1" ht="13.5" thickBot="1">
      <c r="A339" s="19" t="s">
        <v>92</v>
      </c>
      <c r="B339" s="85" t="s">
        <v>390</v>
      </c>
      <c r="C339" s="39">
        <v>400</v>
      </c>
      <c r="D339" s="23">
        <f t="shared" si="96"/>
        <v>397</v>
      </c>
      <c r="E339" s="84"/>
      <c r="F339" s="43"/>
      <c r="G339" s="43"/>
      <c r="H339" s="23"/>
      <c r="I339" s="43">
        <v>397</v>
      </c>
      <c r="J339" s="155"/>
      <c r="K339" s="155"/>
    </row>
    <row r="340" spans="1:11" s="54" customFormat="1" ht="13.5" thickBot="1">
      <c r="A340" s="19" t="s">
        <v>126</v>
      </c>
      <c r="B340" s="85" t="s">
        <v>436</v>
      </c>
      <c r="C340" s="39">
        <v>327</v>
      </c>
      <c r="D340" s="23">
        <f t="shared" si="96"/>
        <v>10</v>
      </c>
      <c r="E340" s="84"/>
      <c r="F340" s="43"/>
      <c r="G340" s="43"/>
      <c r="H340" s="23"/>
      <c r="I340" s="43">
        <v>10</v>
      </c>
      <c r="J340" s="154"/>
      <c r="K340" s="154"/>
    </row>
    <row r="341" spans="1:11" s="76" customFormat="1" ht="13.5" thickBot="1">
      <c r="A341" s="19" t="s">
        <v>93</v>
      </c>
      <c r="B341" s="85" t="s">
        <v>218</v>
      </c>
      <c r="C341" s="43">
        <v>300</v>
      </c>
      <c r="D341" s="23">
        <f t="shared" si="96"/>
        <v>300</v>
      </c>
      <c r="E341" s="43"/>
      <c r="F341" s="43"/>
      <c r="G341" s="43"/>
      <c r="H341" s="23"/>
      <c r="I341" s="43">
        <v>300</v>
      </c>
      <c r="J341" s="151"/>
      <c r="K341" s="151"/>
    </row>
    <row r="342" spans="1:11" s="76" customFormat="1" ht="13.5" thickBot="1">
      <c r="A342" s="19" t="s">
        <v>94</v>
      </c>
      <c r="B342" s="85" t="s">
        <v>219</v>
      </c>
      <c r="C342" s="43">
        <v>300</v>
      </c>
      <c r="D342" s="23">
        <v>10</v>
      </c>
      <c r="E342" s="43"/>
      <c r="F342" s="43"/>
      <c r="G342" s="43"/>
      <c r="H342" s="23" t="s">
        <v>281</v>
      </c>
      <c r="I342" s="43">
        <v>10</v>
      </c>
      <c r="J342" s="151"/>
      <c r="K342" s="151"/>
    </row>
    <row r="343" spans="1:11" s="76" customFormat="1" ht="13.5" thickBot="1">
      <c r="A343" s="19" t="s">
        <v>127</v>
      </c>
      <c r="B343" s="85" t="s">
        <v>206</v>
      </c>
      <c r="C343" s="43">
        <v>300</v>
      </c>
      <c r="D343" s="23">
        <f t="shared" si="96"/>
        <v>10</v>
      </c>
      <c r="E343" s="43"/>
      <c r="F343" s="43"/>
      <c r="G343" s="43"/>
      <c r="H343" s="23"/>
      <c r="I343" s="43">
        <v>10</v>
      </c>
      <c r="J343" s="151"/>
      <c r="K343" s="151"/>
    </row>
    <row r="344" spans="1:11" s="76" customFormat="1" ht="13.5" thickBot="1">
      <c r="A344" s="19" t="s">
        <v>96</v>
      </c>
      <c r="B344" s="85" t="s">
        <v>211</v>
      </c>
      <c r="C344" s="43">
        <v>300</v>
      </c>
      <c r="D344" s="23">
        <f t="shared" si="96"/>
        <v>10</v>
      </c>
      <c r="E344" s="43"/>
      <c r="F344" s="43"/>
      <c r="G344" s="43"/>
      <c r="H344" s="23"/>
      <c r="I344" s="43">
        <v>10</v>
      </c>
      <c r="J344" s="151"/>
      <c r="K344" s="151"/>
    </row>
    <row r="345" spans="1:11" s="76" customFormat="1" ht="26.25" thickBot="1">
      <c r="A345" s="19" t="s">
        <v>129</v>
      </c>
      <c r="B345" s="85" t="s">
        <v>210</v>
      </c>
      <c r="C345" s="43">
        <v>1471</v>
      </c>
      <c r="D345" s="23">
        <f t="shared" si="96"/>
        <v>969</v>
      </c>
      <c r="E345" s="43"/>
      <c r="F345" s="43"/>
      <c r="G345" s="43"/>
      <c r="H345" s="23">
        <v>969</v>
      </c>
      <c r="I345" s="43">
        <v>0</v>
      </c>
      <c r="J345" s="151"/>
      <c r="K345" s="151"/>
    </row>
    <row r="346" spans="1:11" s="76" customFormat="1" ht="26.25" thickBot="1">
      <c r="A346" s="19" t="s">
        <v>97</v>
      </c>
      <c r="B346" s="85" t="s">
        <v>209</v>
      </c>
      <c r="C346" s="43">
        <v>1471</v>
      </c>
      <c r="D346" s="23">
        <f t="shared" si="96"/>
        <v>1472</v>
      </c>
      <c r="E346" s="43"/>
      <c r="F346" s="43"/>
      <c r="G346" s="43"/>
      <c r="H346" s="23">
        <v>1371</v>
      </c>
      <c r="I346" s="43">
        <v>101</v>
      </c>
      <c r="J346" s="151"/>
      <c r="K346" s="151"/>
    </row>
    <row r="347" spans="1:11" s="76" customFormat="1" ht="26.25" thickBot="1">
      <c r="A347" s="19" t="s">
        <v>98</v>
      </c>
      <c r="B347" s="85" t="s">
        <v>187</v>
      </c>
      <c r="C347" s="43">
        <v>1471</v>
      </c>
      <c r="D347" s="23">
        <f t="shared" si="96"/>
        <v>694</v>
      </c>
      <c r="E347" s="43"/>
      <c r="F347" s="43"/>
      <c r="G347" s="43"/>
      <c r="H347" s="23">
        <v>649</v>
      </c>
      <c r="I347" s="43">
        <v>45</v>
      </c>
      <c r="J347" s="151"/>
      <c r="K347" s="151"/>
    </row>
    <row r="348" spans="1:11" s="76" customFormat="1" ht="26.25" thickBot="1">
      <c r="A348" s="19" t="s">
        <v>99</v>
      </c>
      <c r="B348" s="85" t="s">
        <v>186</v>
      </c>
      <c r="C348" s="43">
        <v>3756</v>
      </c>
      <c r="D348" s="23">
        <f t="shared" si="96"/>
        <v>2854</v>
      </c>
      <c r="E348" s="43"/>
      <c r="F348" s="43"/>
      <c r="G348" s="43"/>
      <c r="H348" s="23">
        <v>2753</v>
      </c>
      <c r="I348" s="43">
        <v>101</v>
      </c>
      <c r="J348" s="151"/>
      <c r="K348" s="151"/>
    </row>
    <row r="349" spans="1:11" s="76" customFormat="1" ht="26.25" thickBot="1">
      <c r="A349" s="19" t="s">
        <v>100</v>
      </c>
      <c r="B349" s="85" t="s">
        <v>185</v>
      </c>
      <c r="C349" s="43">
        <v>786</v>
      </c>
      <c r="D349" s="23">
        <f t="shared" si="96"/>
        <v>686</v>
      </c>
      <c r="E349" s="43"/>
      <c r="F349" s="43"/>
      <c r="G349" s="43"/>
      <c r="H349" s="23">
        <v>686</v>
      </c>
      <c r="I349" s="43">
        <v>0</v>
      </c>
      <c r="J349" s="151"/>
      <c r="K349" s="151"/>
    </row>
    <row r="350" spans="1:11" s="76" customFormat="1" ht="26.25" thickBot="1">
      <c r="A350" s="19" t="s">
        <v>101</v>
      </c>
      <c r="B350" s="85" t="s">
        <v>188</v>
      </c>
      <c r="C350" s="43">
        <v>2842</v>
      </c>
      <c r="D350" s="23">
        <f t="shared" si="96"/>
        <v>2216</v>
      </c>
      <c r="E350" s="43"/>
      <c r="F350" s="43"/>
      <c r="G350" s="43"/>
      <c r="H350" s="23">
        <v>2216</v>
      </c>
      <c r="I350" s="43">
        <v>0</v>
      </c>
      <c r="J350" s="151"/>
      <c r="K350" s="151"/>
    </row>
    <row r="351" spans="1:11" s="76" customFormat="1" ht="26.25" thickBot="1">
      <c r="A351" s="19" t="s">
        <v>130</v>
      </c>
      <c r="B351" s="85" t="s">
        <v>192</v>
      </c>
      <c r="C351" s="43">
        <v>14540</v>
      </c>
      <c r="D351" s="23">
        <f>SUM(E351+F351+G351+H351+I351)</f>
        <v>10536</v>
      </c>
      <c r="E351" s="43"/>
      <c r="F351" s="43"/>
      <c r="G351" s="43"/>
      <c r="H351" s="23">
        <v>10526</v>
      </c>
      <c r="I351" s="43">
        <v>10</v>
      </c>
      <c r="J351" s="151"/>
      <c r="K351" s="151"/>
    </row>
    <row r="352" spans="1:11" s="76" customFormat="1" ht="13.5" thickBot="1">
      <c r="A352" s="19" t="s">
        <v>132</v>
      </c>
      <c r="B352" s="35" t="s">
        <v>118</v>
      </c>
      <c r="C352" s="43">
        <v>575</v>
      </c>
      <c r="D352" s="23">
        <f t="shared" ref="D352:D355" si="97">SUM(E352+F352+G352+H352+I352)</f>
        <v>300</v>
      </c>
      <c r="E352" s="43"/>
      <c r="F352" s="43"/>
      <c r="G352" s="43"/>
      <c r="H352" s="23"/>
      <c r="I352" s="43">
        <v>300</v>
      </c>
      <c r="J352" s="151"/>
      <c r="K352" s="151"/>
    </row>
    <row r="353" spans="1:13" s="55" customFormat="1" ht="13.5" thickBot="1">
      <c r="A353" s="19" t="s">
        <v>134</v>
      </c>
      <c r="B353" s="35" t="s">
        <v>110</v>
      </c>
      <c r="C353" s="43">
        <v>310</v>
      </c>
      <c r="D353" s="23">
        <f>SUM(E353+F353+G353+H353+I353)</f>
        <v>10</v>
      </c>
      <c r="E353" s="43"/>
      <c r="F353" s="43"/>
      <c r="G353" s="43"/>
      <c r="H353" s="23"/>
      <c r="I353" s="43">
        <v>10</v>
      </c>
      <c r="J353" s="150"/>
      <c r="K353" s="150"/>
    </row>
    <row r="354" spans="1:13" s="86" customFormat="1" ht="13.5" thickBot="1">
      <c r="A354" s="19" t="s">
        <v>235</v>
      </c>
      <c r="B354" s="85" t="s">
        <v>237</v>
      </c>
      <c r="C354" s="39">
        <v>500</v>
      </c>
      <c r="D354" s="23">
        <f>SUM(E354+F354+G354+H354+I354)</f>
        <v>350</v>
      </c>
      <c r="E354" s="43"/>
      <c r="F354" s="23"/>
      <c r="G354" s="84"/>
      <c r="H354" s="43"/>
      <c r="I354" s="43">
        <v>350</v>
      </c>
      <c r="J354" s="155"/>
      <c r="K354" s="155"/>
    </row>
    <row r="355" spans="1:13" s="86" customFormat="1" ht="13.5" thickBot="1">
      <c r="A355" s="16" t="s">
        <v>245</v>
      </c>
      <c r="B355" s="35" t="s">
        <v>246</v>
      </c>
      <c r="C355" s="43">
        <v>350</v>
      </c>
      <c r="D355" s="23">
        <f t="shared" si="97"/>
        <v>10</v>
      </c>
      <c r="E355" s="43"/>
      <c r="F355" s="43"/>
      <c r="G355" s="43"/>
      <c r="H355" s="23"/>
      <c r="I355" s="43">
        <v>10</v>
      </c>
      <c r="J355" s="155"/>
      <c r="K355" s="155"/>
    </row>
    <row r="356" spans="1:13" s="86" customFormat="1" ht="13.5" thickBot="1">
      <c r="A356" s="19" t="s">
        <v>247</v>
      </c>
      <c r="B356" s="64" t="s">
        <v>248</v>
      </c>
      <c r="C356" s="39">
        <v>350</v>
      </c>
      <c r="D356" s="23">
        <f>SUM(E356+F356+G356+H356+I356)</f>
        <v>100</v>
      </c>
      <c r="E356" s="43"/>
      <c r="F356" s="43"/>
      <c r="G356" s="43"/>
      <c r="H356" s="23"/>
      <c r="I356" s="43">
        <v>100</v>
      </c>
      <c r="J356" s="150"/>
      <c r="K356" s="150"/>
      <c r="L356" s="55"/>
      <c r="M356" s="55"/>
    </row>
    <row r="357" spans="1:13" s="55" customFormat="1" ht="13.5" customHeight="1">
      <c r="A357" s="16" t="s">
        <v>11</v>
      </c>
      <c r="B357" s="81" t="s">
        <v>12</v>
      </c>
      <c r="C357" s="38">
        <f>SUM(C359+C361+C363+C365+C367+C369+C371+C373+C375+C377+C379+C381+C383+C385)</f>
        <v>321822</v>
      </c>
      <c r="D357" s="38">
        <f t="shared" ref="D357:I358" si="98">SUM(D359+D361+D363+D365+D367+D369+D371+D373+D375+D377+D379+D381+D383+D385)</f>
        <v>42966</v>
      </c>
      <c r="E357" s="38">
        <f t="shared" si="98"/>
        <v>1066</v>
      </c>
      <c r="F357" s="38">
        <f t="shared" si="98"/>
        <v>0</v>
      </c>
      <c r="G357" s="38">
        <f t="shared" si="98"/>
        <v>0</v>
      </c>
      <c r="H357" s="38">
        <f t="shared" si="98"/>
        <v>41254</v>
      </c>
      <c r="I357" s="38">
        <f t="shared" si="98"/>
        <v>646</v>
      </c>
      <c r="J357" s="150"/>
      <c r="K357" s="150"/>
    </row>
    <row r="358" spans="1:13" s="55" customFormat="1" ht="13.5" thickBot="1">
      <c r="A358" s="17"/>
      <c r="B358" s="82"/>
      <c r="C358" s="39">
        <f>SUM(C360+C362+C364+C366+C368+C370+C372+C374+C376+C378+C380+C382+C384+C386)</f>
        <v>196504</v>
      </c>
      <c r="D358" s="39">
        <f t="shared" si="98"/>
        <v>35996</v>
      </c>
      <c r="E358" s="39">
        <f t="shared" si="98"/>
        <v>1066</v>
      </c>
      <c r="F358" s="39">
        <f t="shared" si="98"/>
        <v>0</v>
      </c>
      <c r="G358" s="39">
        <f t="shared" si="98"/>
        <v>0</v>
      </c>
      <c r="H358" s="39">
        <f t="shared" si="98"/>
        <v>34400</v>
      </c>
      <c r="I358" s="39">
        <f t="shared" si="98"/>
        <v>530</v>
      </c>
      <c r="J358" s="155"/>
      <c r="K358" s="155"/>
      <c r="L358" s="86"/>
      <c r="M358" s="86"/>
    </row>
    <row r="359" spans="1:13" s="86" customFormat="1" ht="13.5" customHeight="1">
      <c r="A359" s="62" t="s">
        <v>43</v>
      </c>
      <c r="B359" s="67" t="s">
        <v>326</v>
      </c>
      <c r="C359" s="74">
        <v>41085</v>
      </c>
      <c r="D359" s="37">
        <f t="shared" ref="D359:D376" si="99">SUM(E359+F359+G359+H359+I359)</f>
        <v>25000</v>
      </c>
      <c r="E359" s="38"/>
      <c r="F359" s="38"/>
      <c r="G359" s="38"/>
      <c r="H359" s="37">
        <v>25000</v>
      </c>
      <c r="I359" s="38">
        <v>0</v>
      </c>
      <c r="J359" s="155"/>
      <c r="K359" s="155"/>
    </row>
    <row r="360" spans="1:13" s="86" customFormat="1" ht="13.5" thickBot="1">
      <c r="A360" s="51"/>
      <c r="B360" s="68" t="s">
        <v>279</v>
      </c>
      <c r="C360" s="69">
        <v>23139</v>
      </c>
      <c r="D360" s="22">
        <f t="shared" si="99"/>
        <v>20000</v>
      </c>
      <c r="E360" s="39"/>
      <c r="F360" s="39"/>
      <c r="G360" s="39"/>
      <c r="H360" s="22">
        <v>20000</v>
      </c>
      <c r="I360" s="39">
        <v>0</v>
      </c>
      <c r="J360" s="155"/>
      <c r="K360" s="155"/>
    </row>
    <row r="361" spans="1:13" s="86" customFormat="1" ht="13.5" customHeight="1">
      <c r="A361" s="62" t="s">
        <v>42</v>
      </c>
      <c r="B361" s="67" t="s">
        <v>274</v>
      </c>
      <c r="C361" s="74">
        <v>55703</v>
      </c>
      <c r="D361" s="37">
        <f t="shared" si="99"/>
        <v>10100</v>
      </c>
      <c r="E361" s="38"/>
      <c r="F361" s="38"/>
      <c r="G361" s="38"/>
      <c r="H361" s="37">
        <v>10100</v>
      </c>
      <c r="I361" s="38">
        <v>0</v>
      </c>
      <c r="J361" s="155"/>
      <c r="K361" s="155"/>
    </row>
    <row r="362" spans="1:13" s="86" customFormat="1" ht="13.5" thickBot="1">
      <c r="A362" s="51"/>
      <c r="B362" s="68" t="s">
        <v>322</v>
      </c>
      <c r="C362" s="69">
        <v>31534</v>
      </c>
      <c r="D362" s="22">
        <f t="shared" si="99"/>
        <v>9000</v>
      </c>
      <c r="E362" s="39"/>
      <c r="F362" s="39"/>
      <c r="G362" s="39"/>
      <c r="H362" s="22">
        <v>9000</v>
      </c>
      <c r="I362" s="39">
        <v>0</v>
      </c>
      <c r="J362" s="154"/>
      <c r="K362" s="154"/>
      <c r="L362" s="54"/>
      <c r="M362" s="54"/>
    </row>
    <row r="363" spans="1:13" s="54" customFormat="1" ht="29.25" customHeight="1">
      <c r="A363" s="62" t="s">
        <v>44</v>
      </c>
      <c r="B363" s="67" t="s">
        <v>158</v>
      </c>
      <c r="C363" s="74">
        <v>25342</v>
      </c>
      <c r="D363" s="37">
        <f t="shared" si="99"/>
        <v>954</v>
      </c>
      <c r="E363" s="38"/>
      <c r="F363" s="38"/>
      <c r="G363" s="38"/>
      <c r="H363" s="37">
        <v>954</v>
      </c>
      <c r="I363" s="38">
        <v>0</v>
      </c>
      <c r="J363" s="155"/>
      <c r="K363" s="154"/>
    </row>
    <row r="364" spans="1:13" s="54" customFormat="1" ht="14.25" customHeight="1" thickBot="1">
      <c r="A364" s="51"/>
      <c r="B364" s="68" t="s">
        <v>258</v>
      </c>
      <c r="C364" s="69">
        <v>19298</v>
      </c>
      <c r="D364" s="22">
        <f t="shared" si="99"/>
        <v>900</v>
      </c>
      <c r="E364" s="39"/>
      <c r="F364" s="39"/>
      <c r="G364" s="39"/>
      <c r="H364" s="22">
        <v>900</v>
      </c>
      <c r="I364" s="39">
        <v>0</v>
      </c>
      <c r="J364" s="155"/>
      <c r="K364" s="155"/>
      <c r="L364" s="86"/>
      <c r="M364" s="86"/>
    </row>
    <row r="365" spans="1:13" s="86" customFormat="1" ht="14.25" customHeight="1">
      <c r="A365" s="62" t="s">
        <v>45</v>
      </c>
      <c r="B365" s="67" t="s">
        <v>320</v>
      </c>
      <c r="C365" s="74">
        <v>23035</v>
      </c>
      <c r="D365" s="37">
        <f t="shared" si="99"/>
        <v>5200</v>
      </c>
      <c r="E365" s="38"/>
      <c r="F365" s="38"/>
      <c r="G365" s="38"/>
      <c r="H365" s="37">
        <v>5200</v>
      </c>
      <c r="I365" s="38">
        <v>0</v>
      </c>
      <c r="J365" s="155"/>
      <c r="K365" s="155"/>
    </row>
    <row r="366" spans="1:13" s="86" customFormat="1" ht="15" customHeight="1" thickBot="1">
      <c r="A366" s="51"/>
      <c r="B366" s="68" t="s">
        <v>321</v>
      </c>
      <c r="C366" s="69">
        <v>12423</v>
      </c>
      <c r="D366" s="22">
        <f t="shared" si="99"/>
        <v>4500</v>
      </c>
      <c r="E366" s="39"/>
      <c r="F366" s="39"/>
      <c r="G366" s="39"/>
      <c r="H366" s="22">
        <v>4500</v>
      </c>
      <c r="I366" s="39">
        <v>0</v>
      </c>
      <c r="J366" s="154"/>
      <c r="K366" s="154"/>
      <c r="L366" s="54"/>
      <c r="M366" s="54"/>
    </row>
    <row r="367" spans="1:13" s="86" customFormat="1" ht="15.75" customHeight="1">
      <c r="A367" s="62" t="s">
        <v>46</v>
      </c>
      <c r="B367" s="67" t="s">
        <v>383</v>
      </c>
      <c r="C367" s="74">
        <v>590</v>
      </c>
      <c r="D367" s="37">
        <f t="shared" si="99"/>
        <v>590</v>
      </c>
      <c r="E367" s="38">
        <v>590</v>
      </c>
      <c r="F367" s="38"/>
      <c r="G367" s="38"/>
      <c r="H367" s="37"/>
      <c r="I367" s="38">
        <v>0</v>
      </c>
      <c r="J367" s="155"/>
      <c r="K367" s="155"/>
    </row>
    <row r="368" spans="1:13" s="86" customFormat="1" ht="14.25" customHeight="1" thickBot="1">
      <c r="A368" s="51"/>
      <c r="B368" s="68"/>
      <c r="C368" s="69">
        <v>590</v>
      </c>
      <c r="D368" s="22">
        <f t="shared" si="99"/>
        <v>590</v>
      </c>
      <c r="E368" s="39">
        <v>590</v>
      </c>
      <c r="F368" s="39"/>
      <c r="G368" s="39"/>
      <c r="H368" s="22"/>
      <c r="I368" s="39">
        <v>0</v>
      </c>
      <c r="J368" s="155"/>
      <c r="K368" s="155"/>
    </row>
    <row r="369" spans="1:13" s="86" customFormat="1" ht="15.75" customHeight="1">
      <c r="A369" s="62" t="s">
        <v>47</v>
      </c>
      <c r="B369" s="67" t="s">
        <v>384</v>
      </c>
      <c r="C369" s="74">
        <v>476</v>
      </c>
      <c r="D369" s="37">
        <f t="shared" si="99"/>
        <v>476</v>
      </c>
      <c r="E369" s="38">
        <v>476</v>
      </c>
      <c r="F369" s="38"/>
      <c r="G369" s="38"/>
      <c r="H369" s="37"/>
      <c r="I369" s="38">
        <v>0</v>
      </c>
      <c r="J369" s="155"/>
      <c r="K369" s="155"/>
    </row>
    <row r="370" spans="1:13" s="86" customFormat="1" ht="14.25" customHeight="1" thickBot="1">
      <c r="A370" s="51"/>
      <c r="B370" s="68"/>
      <c r="C370" s="69">
        <v>476</v>
      </c>
      <c r="D370" s="22">
        <f t="shared" si="99"/>
        <v>476</v>
      </c>
      <c r="E370" s="39">
        <v>476</v>
      </c>
      <c r="F370" s="39"/>
      <c r="G370" s="39"/>
      <c r="H370" s="22"/>
      <c r="I370" s="39">
        <v>0</v>
      </c>
      <c r="J370" s="155"/>
      <c r="K370" s="155"/>
    </row>
    <row r="371" spans="1:13" s="86" customFormat="1" ht="13.5" customHeight="1">
      <c r="A371" s="62" t="s">
        <v>48</v>
      </c>
      <c r="B371" s="67" t="s">
        <v>261</v>
      </c>
      <c r="C371" s="74">
        <v>11303</v>
      </c>
      <c r="D371" s="37">
        <f t="shared" si="99"/>
        <v>10</v>
      </c>
      <c r="E371" s="38"/>
      <c r="F371" s="38"/>
      <c r="G371" s="38"/>
      <c r="H371" s="37"/>
      <c r="I371" s="38">
        <v>10</v>
      </c>
      <c r="J371" s="155"/>
      <c r="K371" s="155"/>
    </row>
    <row r="372" spans="1:13" s="86" customFormat="1" ht="13.5" thickBot="1">
      <c r="A372" s="51"/>
      <c r="B372" s="68" t="s">
        <v>305</v>
      </c>
      <c r="C372" s="69">
        <v>6565</v>
      </c>
      <c r="D372" s="22">
        <f t="shared" si="99"/>
        <v>0</v>
      </c>
      <c r="E372" s="39"/>
      <c r="F372" s="39"/>
      <c r="G372" s="39"/>
      <c r="H372" s="22"/>
      <c r="I372" s="39">
        <v>0</v>
      </c>
      <c r="J372" s="155"/>
      <c r="K372" s="155"/>
    </row>
    <row r="373" spans="1:13" s="86" customFormat="1" ht="20.25" customHeight="1">
      <c r="A373" s="16" t="s">
        <v>49</v>
      </c>
      <c r="B373" s="24" t="s">
        <v>173</v>
      </c>
      <c r="C373" s="38">
        <v>46946</v>
      </c>
      <c r="D373" s="37">
        <f t="shared" si="99"/>
        <v>10</v>
      </c>
      <c r="E373" s="38"/>
      <c r="F373" s="38"/>
      <c r="G373" s="38"/>
      <c r="H373" s="37"/>
      <c r="I373" s="38">
        <v>10</v>
      </c>
      <c r="J373" s="155"/>
      <c r="K373" s="155"/>
    </row>
    <row r="374" spans="1:13" s="86" customFormat="1" ht="13.5" thickBot="1">
      <c r="A374" s="17"/>
      <c r="B374" s="68" t="s">
        <v>404</v>
      </c>
      <c r="C374" s="39">
        <v>29230</v>
      </c>
      <c r="D374" s="22">
        <f t="shared" si="99"/>
        <v>0</v>
      </c>
      <c r="E374" s="39"/>
      <c r="F374" s="39"/>
      <c r="G374" s="39"/>
      <c r="H374" s="22"/>
      <c r="I374" s="39">
        <v>0</v>
      </c>
      <c r="J374" s="155"/>
      <c r="K374" s="155"/>
    </row>
    <row r="375" spans="1:13" s="86" customFormat="1" ht="13.5" customHeight="1">
      <c r="A375" s="62" t="s">
        <v>50</v>
      </c>
      <c r="B375" s="70" t="s">
        <v>335</v>
      </c>
      <c r="C375" s="74">
        <v>900</v>
      </c>
      <c r="D375" s="37">
        <f t="shared" si="99"/>
        <v>585</v>
      </c>
      <c r="E375" s="38"/>
      <c r="F375" s="38"/>
      <c r="G375" s="38"/>
      <c r="H375" s="37"/>
      <c r="I375" s="38">
        <v>585</v>
      </c>
      <c r="J375" s="155"/>
      <c r="K375" s="155"/>
    </row>
    <row r="376" spans="1:13" s="86" customFormat="1" ht="15" thickBot="1">
      <c r="A376" s="51"/>
      <c r="B376" s="68" t="s">
        <v>336</v>
      </c>
      <c r="C376" s="69">
        <v>543</v>
      </c>
      <c r="D376" s="22">
        <f t="shared" si="99"/>
        <v>530</v>
      </c>
      <c r="E376" s="39"/>
      <c r="F376" s="39"/>
      <c r="G376" s="39"/>
      <c r="H376" s="22"/>
      <c r="I376" s="39">
        <v>530</v>
      </c>
      <c r="J376" s="149"/>
      <c r="K376" s="149"/>
      <c r="L376" s="116"/>
      <c r="M376" s="116"/>
    </row>
    <row r="377" spans="1:13" s="116" customFormat="1">
      <c r="A377" s="50" t="s">
        <v>51</v>
      </c>
      <c r="B377" s="67" t="s">
        <v>267</v>
      </c>
      <c r="C377" s="66">
        <v>9799</v>
      </c>
      <c r="D377" s="90">
        <f>SUM(E377+F377+G377+H377+I377)</f>
        <v>10</v>
      </c>
      <c r="E377" s="40"/>
      <c r="F377" s="40"/>
      <c r="G377" s="40"/>
      <c r="H377" s="21"/>
      <c r="I377" s="40">
        <v>10</v>
      </c>
      <c r="J377" s="149"/>
      <c r="K377" s="149"/>
    </row>
    <row r="378" spans="1:13" s="116" customFormat="1" ht="14.25" customHeight="1" thickBot="1">
      <c r="A378" s="51"/>
      <c r="B378" s="68" t="s">
        <v>275</v>
      </c>
      <c r="C378" s="69">
        <v>4822</v>
      </c>
      <c r="D378" s="95">
        <f>SUM(E378+F378+G378+H378+I378)</f>
        <v>0</v>
      </c>
      <c r="E378" s="39"/>
      <c r="F378" s="39"/>
      <c r="G378" s="39"/>
      <c r="H378" s="22"/>
      <c r="I378" s="39">
        <v>0</v>
      </c>
      <c r="J378" s="155"/>
      <c r="K378" s="155"/>
      <c r="L378" s="86"/>
      <c r="M378" s="86"/>
    </row>
    <row r="379" spans="1:13" s="86" customFormat="1" ht="14.25" customHeight="1">
      <c r="A379" s="62" t="s">
        <v>52</v>
      </c>
      <c r="B379" s="67" t="s">
        <v>268</v>
      </c>
      <c r="C379" s="74">
        <v>15404</v>
      </c>
      <c r="D379" s="37">
        <f t="shared" ref="D379:D386" si="100">SUM(E379+F379+G379+H379+I379)</f>
        <v>10</v>
      </c>
      <c r="E379" s="38"/>
      <c r="F379" s="38"/>
      <c r="G379" s="38"/>
      <c r="H379" s="37"/>
      <c r="I379" s="38">
        <v>10</v>
      </c>
      <c r="J379" s="155"/>
      <c r="K379" s="155"/>
    </row>
    <row r="380" spans="1:13" s="86" customFormat="1" ht="13.5" thickBot="1">
      <c r="A380" s="51"/>
      <c r="B380" s="68" t="s">
        <v>447</v>
      </c>
      <c r="C380" s="69">
        <v>10308</v>
      </c>
      <c r="D380" s="22">
        <f t="shared" si="100"/>
        <v>0</v>
      </c>
      <c r="E380" s="39"/>
      <c r="F380" s="39"/>
      <c r="G380" s="39"/>
      <c r="H380" s="22"/>
      <c r="I380" s="39">
        <v>0</v>
      </c>
      <c r="J380" s="154"/>
      <c r="K380" s="154"/>
      <c r="L380" s="54"/>
      <c r="M380" s="54"/>
    </row>
    <row r="381" spans="1:13" s="54" customFormat="1" ht="14.25" customHeight="1">
      <c r="A381" s="62" t="s">
        <v>53</v>
      </c>
      <c r="B381" s="67" t="s">
        <v>346</v>
      </c>
      <c r="C381" s="74">
        <v>1702</v>
      </c>
      <c r="D381" s="37">
        <f t="shared" si="100"/>
        <v>10</v>
      </c>
      <c r="E381" s="38"/>
      <c r="F381" s="38"/>
      <c r="G381" s="38"/>
      <c r="H381" s="37"/>
      <c r="I381" s="38">
        <v>10</v>
      </c>
      <c r="J381" s="154"/>
      <c r="K381" s="154"/>
    </row>
    <row r="382" spans="1:13" s="54" customFormat="1" ht="13.5" thickBot="1">
      <c r="A382" s="51"/>
      <c r="B382" s="68" t="s">
        <v>347</v>
      </c>
      <c r="C382" s="69">
        <v>1110</v>
      </c>
      <c r="D382" s="22">
        <f t="shared" si="100"/>
        <v>0</v>
      </c>
      <c r="E382" s="39"/>
      <c r="F382" s="39"/>
      <c r="G382" s="39"/>
      <c r="H382" s="22"/>
      <c r="I382" s="39">
        <v>0</v>
      </c>
      <c r="J382" s="150"/>
      <c r="K382" s="150"/>
      <c r="L382" s="55"/>
      <c r="M382" s="55"/>
    </row>
    <row r="383" spans="1:13" s="54" customFormat="1" ht="14.25" customHeight="1">
      <c r="A383" s="62" t="s">
        <v>84</v>
      </c>
      <c r="B383" s="67" t="s">
        <v>429</v>
      </c>
      <c r="C383" s="74">
        <v>1000</v>
      </c>
      <c r="D383" s="37">
        <f t="shared" si="100"/>
        <v>1</v>
      </c>
      <c r="E383" s="38"/>
      <c r="F383" s="38"/>
      <c r="G383" s="38"/>
      <c r="H383" s="37"/>
      <c r="I383" s="38">
        <v>1</v>
      </c>
      <c r="J383" s="154"/>
      <c r="K383" s="154"/>
    </row>
    <row r="384" spans="1:13" s="54" customFormat="1" ht="13.5" thickBot="1">
      <c r="A384" s="51"/>
      <c r="B384" s="68"/>
      <c r="C384" s="69">
        <v>900</v>
      </c>
      <c r="D384" s="22">
        <f t="shared" si="100"/>
        <v>0</v>
      </c>
      <c r="E384" s="39"/>
      <c r="F384" s="39"/>
      <c r="G384" s="39"/>
      <c r="H384" s="22"/>
      <c r="I384" s="39">
        <v>0</v>
      </c>
      <c r="J384" s="150"/>
      <c r="K384" s="150"/>
      <c r="L384" s="55"/>
      <c r="M384" s="55"/>
    </row>
    <row r="385" spans="1:13" s="54" customFormat="1" ht="14.25" customHeight="1">
      <c r="A385" s="62" t="s">
        <v>54</v>
      </c>
      <c r="B385" s="67" t="s">
        <v>207</v>
      </c>
      <c r="C385" s="74">
        <v>88537</v>
      </c>
      <c r="D385" s="37">
        <f t="shared" si="100"/>
        <v>10</v>
      </c>
      <c r="E385" s="38"/>
      <c r="F385" s="38"/>
      <c r="G385" s="38"/>
      <c r="H385" s="37"/>
      <c r="I385" s="38">
        <v>10</v>
      </c>
      <c r="J385" s="154"/>
      <c r="K385" s="154"/>
    </row>
    <row r="386" spans="1:13" s="54" customFormat="1" ht="13.5" thickBot="1">
      <c r="A386" s="51"/>
      <c r="B386" s="68" t="s">
        <v>437</v>
      </c>
      <c r="C386" s="69">
        <v>55566</v>
      </c>
      <c r="D386" s="22">
        <f t="shared" si="100"/>
        <v>0</v>
      </c>
      <c r="E386" s="39"/>
      <c r="F386" s="39"/>
      <c r="G386" s="39"/>
      <c r="H386" s="22"/>
      <c r="I386" s="39">
        <v>0</v>
      </c>
      <c r="J386" s="150"/>
      <c r="K386" s="150"/>
      <c r="L386" s="55"/>
      <c r="M386" s="55"/>
    </row>
    <row r="387" spans="1:13" s="55" customFormat="1" ht="13.5" customHeight="1">
      <c r="A387" s="27" t="s">
        <v>80</v>
      </c>
      <c r="B387" s="30" t="s">
        <v>83</v>
      </c>
      <c r="C387" s="40">
        <f t="shared" ref="C387:I387" si="101">SUM(C389+C409+C415)</f>
        <v>250667</v>
      </c>
      <c r="D387" s="40">
        <f t="shared" si="101"/>
        <v>74842</v>
      </c>
      <c r="E387" s="40">
        <f t="shared" si="101"/>
        <v>0</v>
      </c>
      <c r="F387" s="40">
        <f t="shared" si="101"/>
        <v>0</v>
      </c>
      <c r="G387" s="40">
        <f t="shared" si="101"/>
        <v>0</v>
      </c>
      <c r="H387" s="40">
        <f t="shared" si="101"/>
        <v>71514</v>
      </c>
      <c r="I387" s="40">
        <f t="shared" si="101"/>
        <v>3328</v>
      </c>
      <c r="J387" s="150"/>
      <c r="K387" s="150"/>
    </row>
    <row r="388" spans="1:13" s="55" customFormat="1" ht="14.25" customHeight="1" thickBot="1">
      <c r="A388" s="17"/>
      <c r="B388" s="34" t="s">
        <v>59</v>
      </c>
      <c r="C388" s="39">
        <f t="shared" ref="C388:I388" si="102">SUM(C390+C416)</f>
        <v>72699</v>
      </c>
      <c r="D388" s="39">
        <f t="shared" si="102"/>
        <v>54000</v>
      </c>
      <c r="E388" s="39">
        <f t="shared" si="102"/>
        <v>0</v>
      </c>
      <c r="F388" s="39">
        <f t="shared" si="102"/>
        <v>0</v>
      </c>
      <c r="G388" s="39">
        <f t="shared" si="102"/>
        <v>0</v>
      </c>
      <c r="H388" s="39">
        <f t="shared" si="102"/>
        <v>54000</v>
      </c>
      <c r="I388" s="39">
        <f t="shared" si="102"/>
        <v>0</v>
      </c>
      <c r="J388" s="150"/>
      <c r="K388" s="150"/>
    </row>
    <row r="389" spans="1:13" s="55" customFormat="1" ht="13.5" customHeight="1">
      <c r="A389" s="27"/>
      <c r="B389" s="30" t="s">
        <v>87</v>
      </c>
      <c r="C389" s="40">
        <f t="shared" ref="C389:I390" si="103">SUM(C391+C401)</f>
        <v>165309</v>
      </c>
      <c r="D389" s="40">
        <f t="shared" si="103"/>
        <v>67621</v>
      </c>
      <c r="E389" s="40">
        <f t="shared" si="103"/>
        <v>0</v>
      </c>
      <c r="F389" s="40">
        <f t="shared" si="103"/>
        <v>0</v>
      </c>
      <c r="G389" s="40">
        <f t="shared" si="103"/>
        <v>0</v>
      </c>
      <c r="H389" s="40">
        <f t="shared" si="103"/>
        <v>64731</v>
      </c>
      <c r="I389" s="40">
        <f t="shared" si="103"/>
        <v>2890</v>
      </c>
      <c r="J389" s="150"/>
      <c r="K389" s="150"/>
    </row>
    <row r="390" spans="1:13" s="55" customFormat="1" ht="13.5" thickBot="1">
      <c r="A390" s="17"/>
      <c r="B390" s="34"/>
      <c r="C390" s="39">
        <f t="shared" si="103"/>
        <v>62925</v>
      </c>
      <c r="D390" s="39">
        <f t="shared" si="103"/>
        <v>54000</v>
      </c>
      <c r="E390" s="39">
        <f t="shared" si="103"/>
        <v>0</v>
      </c>
      <c r="F390" s="39">
        <f t="shared" si="103"/>
        <v>0</v>
      </c>
      <c r="G390" s="39">
        <f t="shared" si="103"/>
        <v>0</v>
      </c>
      <c r="H390" s="39">
        <f t="shared" si="103"/>
        <v>54000</v>
      </c>
      <c r="I390" s="39">
        <f t="shared" si="103"/>
        <v>0</v>
      </c>
      <c r="J390" s="150"/>
      <c r="K390" s="150"/>
    </row>
    <row r="391" spans="1:13" s="55" customFormat="1" ht="12.75">
      <c r="A391" s="27" t="s">
        <v>14</v>
      </c>
      <c r="B391" s="12" t="s">
        <v>113</v>
      </c>
      <c r="C391" s="40">
        <f>SUM(C393+C395+C397+C399)</f>
        <v>141359</v>
      </c>
      <c r="D391" s="40">
        <f t="shared" ref="D391:I391" si="104">SUM(D393+D395+D397+D399)</f>
        <v>65131</v>
      </c>
      <c r="E391" s="40">
        <f t="shared" si="104"/>
        <v>0</v>
      </c>
      <c r="F391" s="40">
        <f t="shared" si="104"/>
        <v>0</v>
      </c>
      <c r="G391" s="40">
        <f t="shared" si="104"/>
        <v>0</v>
      </c>
      <c r="H391" s="40">
        <f t="shared" si="104"/>
        <v>64731</v>
      </c>
      <c r="I391" s="40">
        <f t="shared" si="104"/>
        <v>400</v>
      </c>
      <c r="J391" s="150"/>
      <c r="K391" s="150"/>
    </row>
    <row r="392" spans="1:13" s="55" customFormat="1" ht="13.5" thickBot="1">
      <c r="A392" s="17"/>
      <c r="B392" s="34"/>
      <c r="C392" s="39">
        <f>SUM(C394+C396+C398+C400)</f>
        <v>62925</v>
      </c>
      <c r="D392" s="39">
        <f t="shared" ref="D392:I392" si="105">SUM(D394+D396+D398+D400)</f>
        <v>54000</v>
      </c>
      <c r="E392" s="39">
        <f t="shared" si="105"/>
        <v>0</v>
      </c>
      <c r="F392" s="39">
        <f t="shared" si="105"/>
        <v>0</v>
      </c>
      <c r="G392" s="39">
        <f t="shared" si="105"/>
        <v>0</v>
      </c>
      <c r="H392" s="39">
        <f t="shared" si="105"/>
        <v>54000</v>
      </c>
      <c r="I392" s="39">
        <f t="shared" si="105"/>
        <v>0</v>
      </c>
      <c r="J392" s="151"/>
      <c r="K392" s="151"/>
      <c r="L392" s="76"/>
      <c r="M392" s="76"/>
    </row>
    <row r="393" spans="1:13" s="76" customFormat="1" ht="27" customHeight="1">
      <c r="A393" s="50" t="s">
        <v>43</v>
      </c>
      <c r="B393" s="67" t="s">
        <v>229</v>
      </c>
      <c r="C393" s="66">
        <v>13677</v>
      </c>
      <c r="D393" s="21">
        <f t="shared" ref="D393:D398" si="106">SUM(E393+F393+G393+H393+I393)</f>
        <v>12310</v>
      </c>
      <c r="E393" s="40"/>
      <c r="F393" s="40"/>
      <c r="G393" s="40"/>
      <c r="H393" s="21">
        <v>12290</v>
      </c>
      <c r="I393" s="40">
        <v>20</v>
      </c>
      <c r="J393" s="151"/>
      <c r="K393" s="151"/>
    </row>
    <row r="394" spans="1:13" s="76" customFormat="1" ht="13.5" thickBot="1">
      <c r="A394" s="51"/>
      <c r="B394" s="87" t="s">
        <v>385</v>
      </c>
      <c r="C394" s="69">
        <v>7491</v>
      </c>
      <c r="D394" s="22">
        <f t="shared" si="106"/>
        <v>10000</v>
      </c>
      <c r="E394" s="39"/>
      <c r="F394" s="39"/>
      <c r="G394" s="39"/>
      <c r="H394" s="22">
        <v>10000</v>
      </c>
      <c r="I394" s="39">
        <v>0</v>
      </c>
      <c r="J394" s="151"/>
      <c r="K394" s="151"/>
    </row>
    <row r="395" spans="1:13" s="76" customFormat="1" ht="25.5" customHeight="1">
      <c r="A395" s="50" t="s">
        <v>42</v>
      </c>
      <c r="B395" s="67" t="s">
        <v>230</v>
      </c>
      <c r="C395" s="66">
        <v>24173</v>
      </c>
      <c r="D395" s="21">
        <f t="shared" si="106"/>
        <v>20134</v>
      </c>
      <c r="E395" s="40"/>
      <c r="F395" s="40"/>
      <c r="G395" s="40"/>
      <c r="H395" s="21">
        <v>19824</v>
      </c>
      <c r="I395" s="40">
        <v>310</v>
      </c>
      <c r="J395" s="151"/>
      <c r="K395" s="151"/>
    </row>
    <row r="396" spans="1:13" s="76" customFormat="1" ht="13.5" thickBot="1">
      <c r="A396" s="51"/>
      <c r="B396" s="87"/>
      <c r="C396" s="69">
        <v>20000</v>
      </c>
      <c r="D396" s="22">
        <f t="shared" si="106"/>
        <v>19000</v>
      </c>
      <c r="E396" s="39"/>
      <c r="F396" s="39"/>
      <c r="G396" s="39"/>
      <c r="H396" s="22">
        <v>19000</v>
      </c>
      <c r="I396" s="39">
        <v>0</v>
      </c>
      <c r="J396" s="151"/>
      <c r="K396" s="151"/>
    </row>
    <row r="397" spans="1:13" s="76" customFormat="1" ht="27" customHeight="1">
      <c r="A397" s="50" t="s">
        <v>44</v>
      </c>
      <c r="B397" s="67" t="s">
        <v>433</v>
      </c>
      <c r="C397" s="66">
        <v>50658</v>
      </c>
      <c r="D397" s="21">
        <f t="shared" si="106"/>
        <v>32677</v>
      </c>
      <c r="E397" s="40"/>
      <c r="F397" s="40"/>
      <c r="G397" s="40"/>
      <c r="H397" s="21">
        <v>32617</v>
      </c>
      <c r="I397" s="40">
        <v>60</v>
      </c>
      <c r="J397" s="151"/>
      <c r="K397" s="151"/>
    </row>
    <row r="398" spans="1:13" s="76" customFormat="1" ht="13.5" thickBot="1">
      <c r="A398" s="51"/>
      <c r="B398" s="123" t="s">
        <v>432</v>
      </c>
      <c r="C398" s="69">
        <v>16135</v>
      </c>
      <c r="D398" s="22">
        <f t="shared" si="106"/>
        <v>25000</v>
      </c>
      <c r="E398" s="39"/>
      <c r="F398" s="39"/>
      <c r="G398" s="39"/>
      <c r="H398" s="22">
        <v>25000</v>
      </c>
      <c r="I398" s="39">
        <v>0</v>
      </c>
      <c r="J398" s="150"/>
      <c r="K398" s="150"/>
      <c r="L398" s="55"/>
      <c r="M398" s="55"/>
    </row>
    <row r="399" spans="1:13" s="55" customFormat="1" ht="27" customHeight="1">
      <c r="A399" s="50" t="s">
        <v>45</v>
      </c>
      <c r="B399" s="67" t="s">
        <v>428</v>
      </c>
      <c r="C399" s="66">
        <v>52851</v>
      </c>
      <c r="D399" s="21">
        <f t="shared" ref="D399:D400" si="107">SUM(E399+F399+G399+H399+I399)</f>
        <v>10</v>
      </c>
      <c r="E399" s="40"/>
      <c r="F399" s="40"/>
      <c r="G399" s="40"/>
      <c r="H399" s="21"/>
      <c r="I399" s="40">
        <v>10</v>
      </c>
      <c r="J399" s="150"/>
      <c r="K399" s="150"/>
    </row>
    <row r="400" spans="1:13" s="55" customFormat="1" ht="13.5" thickBot="1">
      <c r="A400" s="51"/>
      <c r="B400" s="68" t="s">
        <v>446</v>
      </c>
      <c r="C400" s="69">
        <v>19299</v>
      </c>
      <c r="D400" s="22">
        <f t="shared" si="107"/>
        <v>0</v>
      </c>
      <c r="E400" s="39"/>
      <c r="F400" s="39"/>
      <c r="G400" s="39"/>
      <c r="H400" s="22"/>
      <c r="I400" s="39">
        <v>0</v>
      </c>
      <c r="J400" s="150"/>
      <c r="K400" s="150"/>
    </row>
    <row r="401" spans="1:13" s="55" customFormat="1" ht="13.5" customHeight="1">
      <c r="A401" s="16" t="s">
        <v>15</v>
      </c>
      <c r="B401" s="33" t="s">
        <v>16</v>
      </c>
      <c r="C401" s="40">
        <f>SUM(C403+C405)</f>
        <v>23950</v>
      </c>
      <c r="D401" s="40">
        <f t="shared" ref="D401:I401" si="108">SUM(D403+D405)</f>
        <v>2490</v>
      </c>
      <c r="E401" s="40">
        <f t="shared" si="108"/>
        <v>0</v>
      </c>
      <c r="F401" s="40">
        <f t="shared" si="108"/>
        <v>0</v>
      </c>
      <c r="G401" s="40">
        <f t="shared" si="108"/>
        <v>0</v>
      </c>
      <c r="H401" s="40">
        <f t="shared" si="108"/>
        <v>0</v>
      </c>
      <c r="I401" s="40">
        <f t="shared" si="108"/>
        <v>2490</v>
      </c>
      <c r="J401" s="150"/>
      <c r="K401" s="150"/>
    </row>
    <row r="402" spans="1:13" s="55" customFormat="1" ht="13.5" thickBot="1">
      <c r="A402" s="17"/>
      <c r="B402" s="34"/>
      <c r="C402" s="39">
        <f>0</f>
        <v>0</v>
      </c>
      <c r="D402" s="39">
        <f>0</f>
        <v>0</v>
      </c>
      <c r="E402" s="39">
        <f>0</f>
        <v>0</v>
      </c>
      <c r="F402" s="39">
        <f>0</f>
        <v>0</v>
      </c>
      <c r="G402" s="39">
        <f>0</f>
        <v>0</v>
      </c>
      <c r="H402" s="39">
        <f>0</f>
        <v>0</v>
      </c>
      <c r="I402" s="39">
        <f>0</f>
        <v>0</v>
      </c>
      <c r="J402" s="154"/>
      <c r="K402" s="154"/>
      <c r="L402" s="54"/>
      <c r="M402" s="54"/>
    </row>
    <row r="403" spans="1:13" s="54" customFormat="1" ht="13.5" thickBot="1">
      <c r="A403" s="17" t="s">
        <v>6</v>
      </c>
      <c r="B403" s="25" t="s">
        <v>62</v>
      </c>
      <c r="C403" s="39">
        <f t="shared" ref="C403:I403" si="109">SUM(C404:C404)</f>
        <v>23000</v>
      </c>
      <c r="D403" s="39">
        <f t="shared" si="109"/>
        <v>2000</v>
      </c>
      <c r="E403" s="39">
        <f t="shared" si="109"/>
        <v>0</v>
      </c>
      <c r="F403" s="39">
        <f t="shared" si="109"/>
        <v>0</v>
      </c>
      <c r="G403" s="39">
        <f t="shared" si="109"/>
        <v>0</v>
      </c>
      <c r="H403" s="39">
        <f t="shared" si="109"/>
        <v>0</v>
      </c>
      <c r="I403" s="39">
        <f t="shared" si="109"/>
        <v>2000</v>
      </c>
      <c r="J403" s="151"/>
      <c r="K403" s="151"/>
      <c r="L403" s="76"/>
      <c r="M403" s="76"/>
    </row>
    <row r="404" spans="1:13" s="76" customFormat="1" ht="13.5" thickBot="1">
      <c r="A404" s="17" t="s">
        <v>43</v>
      </c>
      <c r="B404" s="25" t="s">
        <v>157</v>
      </c>
      <c r="C404" s="39">
        <v>23000</v>
      </c>
      <c r="D404" s="22">
        <f>SUM(E404+F404+G404+H404+I404)</f>
        <v>2000</v>
      </c>
      <c r="E404" s="39"/>
      <c r="F404" s="39"/>
      <c r="G404" s="39"/>
      <c r="H404" s="22"/>
      <c r="I404" s="39">
        <v>2000</v>
      </c>
      <c r="J404" s="151"/>
      <c r="K404" s="150"/>
      <c r="L404" s="55"/>
      <c r="M404" s="55"/>
    </row>
    <row r="405" spans="1:13" s="55" customFormat="1" ht="13.5" thickBot="1">
      <c r="A405" s="17" t="s">
        <v>7</v>
      </c>
      <c r="B405" s="34" t="s">
        <v>9</v>
      </c>
      <c r="C405" s="39">
        <f>SUM(C406:C408)</f>
        <v>950</v>
      </c>
      <c r="D405" s="39">
        <f t="shared" ref="D405:I405" si="110">SUM(D406:D408)</f>
        <v>490</v>
      </c>
      <c r="E405" s="39">
        <f t="shared" si="110"/>
        <v>0</v>
      </c>
      <c r="F405" s="39">
        <f t="shared" si="110"/>
        <v>0</v>
      </c>
      <c r="G405" s="39">
        <f t="shared" si="110"/>
        <v>0</v>
      </c>
      <c r="H405" s="39">
        <f t="shared" si="110"/>
        <v>0</v>
      </c>
      <c r="I405" s="39">
        <f t="shared" si="110"/>
        <v>490</v>
      </c>
      <c r="J405" s="151"/>
      <c r="K405" s="151"/>
      <c r="L405" s="76"/>
      <c r="M405" s="76"/>
    </row>
    <row r="406" spans="1:13" s="76" customFormat="1" ht="28.5" customHeight="1" thickBot="1">
      <c r="A406" s="17" t="s">
        <v>43</v>
      </c>
      <c r="B406" s="25" t="s">
        <v>120</v>
      </c>
      <c r="C406" s="39">
        <v>300</v>
      </c>
      <c r="D406" s="22">
        <f>SUM(E406+F406+G406+H406+I406)</f>
        <v>75</v>
      </c>
      <c r="E406" s="39"/>
      <c r="F406" s="39"/>
      <c r="G406" s="39"/>
      <c r="H406" s="22"/>
      <c r="I406" s="39">
        <v>75</v>
      </c>
      <c r="J406" s="150"/>
      <c r="K406" s="150"/>
      <c r="L406" s="55"/>
      <c r="M406" s="55"/>
    </row>
    <row r="407" spans="1:13" s="76" customFormat="1" ht="30" customHeight="1" thickBot="1">
      <c r="A407" s="17" t="s">
        <v>42</v>
      </c>
      <c r="B407" s="25" t="s">
        <v>428</v>
      </c>
      <c r="C407" s="39">
        <v>400</v>
      </c>
      <c r="D407" s="22">
        <f>SUM(E407+F407+G407+H407+I407)</f>
        <v>350</v>
      </c>
      <c r="E407" s="39"/>
      <c r="F407" s="39"/>
      <c r="G407" s="39"/>
      <c r="H407" s="22"/>
      <c r="I407" s="39">
        <v>350</v>
      </c>
      <c r="J407" s="151"/>
      <c r="K407" s="151"/>
    </row>
    <row r="408" spans="1:13" s="55" customFormat="1" ht="18" customHeight="1" thickBot="1">
      <c r="A408" s="17" t="s">
        <v>44</v>
      </c>
      <c r="B408" s="25" t="s">
        <v>445</v>
      </c>
      <c r="C408" s="39">
        <v>250</v>
      </c>
      <c r="D408" s="22">
        <f>SUM(E408+F408+G408+H408+I408)</f>
        <v>65</v>
      </c>
      <c r="E408" s="39"/>
      <c r="F408" s="39"/>
      <c r="G408" s="39"/>
      <c r="H408" s="22"/>
      <c r="I408" s="39">
        <v>65</v>
      </c>
      <c r="J408" s="150"/>
      <c r="K408" s="150"/>
    </row>
    <row r="409" spans="1:13" s="55" customFormat="1" ht="13.5" customHeight="1">
      <c r="A409" s="27"/>
      <c r="B409" s="30" t="s">
        <v>156</v>
      </c>
      <c r="C409" s="40">
        <f t="shared" ref="C409:I409" si="111">SUM(C411)</f>
        <v>35332</v>
      </c>
      <c r="D409" s="21">
        <f t="shared" si="111"/>
        <v>360</v>
      </c>
      <c r="E409" s="40">
        <f t="shared" si="111"/>
        <v>0</v>
      </c>
      <c r="F409" s="38">
        <f t="shared" si="111"/>
        <v>0</v>
      </c>
      <c r="G409" s="40">
        <f t="shared" si="111"/>
        <v>0</v>
      </c>
      <c r="H409" s="21">
        <f t="shared" si="111"/>
        <v>350</v>
      </c>
      <c r="I409" s="40">
        <f t="shared" si="111"/>
        <v>10</v>
      </c>
      <c r="J409" s="150"/>
      <c r="K409" s="150"/>
    </row>
    <row r="410" spans="1:13" s="55" customFormat="1" ht="13.5" thickBot="1">
      <c r="A410" s="17"/>
      <c r="B410" s="34"/>
      <c r="C410" s="39">
        <v>0</v>
      </c>
      <c r="D410" s="22">
        <v>0</v>
      </c>
      <c r="E410" s="39">
        <v>0</v>
      </c>
      <c r="F410" s="39">
        <v>0</v>
      </c>
      <c r="G410" s="39">
        <v>0</v>
      </c>
      <c r="H410" s="22">
        <v>0</v>
      </c>
      <c r="I410" s="39">
        <v>0</v>
      </c>
      <c r="J410" s="150"/>
      <c r="K410" s="150"/>
    </row>
    <row r="411" spans="1:13" s="55" customFormat="1" ht="13.5" thickBot="1">
      <c r="A411" s="19" t="s">
        <v>15</v>
      </c>
      <c r="B411" s="5" t="s">
        <v>16</v>
      </c>
      <c r="C411" s="43">
        <f>SUM(C412:C412)</f>
        <v>35332</v>
      </c>
      <c r="D411" s="43">
        <f t="shared" ref="D411:I411" si="112">SUM(D412:D412)</f>
        <v>360</v>
      </c>
      <c r="E411" s="43">
        <f t="shared" si="112"/>
        <v>0</v>
      </c>
      <c r="F411" s="101">
        <f t="shared" si="112"/>
        <v>0</v>
      </c>
      <c r="G411" s="43">
        <f t="shared" si="112"/>
        <v>0</v>
      </c>
      <c r="H411" s="43">
        <f t="shared" si="112"/>
        <v>350</v>
      </c>
      <c r="I411" s="43">
        <f t="shared" si="112"/>
        <v>10</v>
      </c>
      <c r="J411" s="150"/>
      <c r="K411" s="150"/>
    </row>
    <row r="412" spans="1:13" s="55" customFormat="1" ht="13.5" thickBot="1">
      <c r="A412" s="17" t="s">
        <v>7</v>
      </c>
      <c r="B412" s="34" t="s">
        <v>9</v>
      </c>
      <c r="C412" s="39">
        <f>SUM(C413:C414)</f>
        <v>35332</v>
      </c>
      <c r="D412" s="39">
        <f t="shared" ref="D412:I412" si="113">SUM(D413:D414)</f>
        <v>360</v>
      </c>
      <c r="E412" s="39">
        <f t="shared" si="113"/>
        <v>0</v>
      </c>
      <c r="F412" s="39">
        <f t="shared" si="113"/>
        <v>0</v>
      </c>
      <c r="G412" s="39">
        <f t="shared" si="113"/>
        <v>0</v>
      </c>
      <c r="H412" s="39">
        <f t="shared" si="113"/>
        <v>350</v>
      </c>
      <c r="I412" s="39">
        <f t="shared" si="113"/>
        <v>10</v>
      </c>
      <c r="J412" s="150"/>
      <c r="K412" s="150"/>
    </row>
    <row r="413" spans="1:13" s="55" customFormat="1" ht="27" customHeight="1" thickBot="1">
      <c r="A413" s="17" t="s">
        <v>43</v>
      </c>
      <c r="B413" s="25" t="s">
        <v>356</v>
      </c>
      <c r="C413" s="39">
        <v>6792</v>
      </c>
      <c r="D413" s="22">
        <f>SUM(E413+F413+G413+H413+I413)</f>
        <v>350</v>
      </c>
      <c r="E413" s="39"/>
      <c r="F413" s="39"/>
      <c r="G413" s="39"/>
      <c r="H413" s="22">
        <v>350</v>
      </c>
      <c r="I413" s="39">
        <v>0</v>
      </c>
      <c r="J413" s="150"/>
      <c r="K413" s="150"/>
    </row>
    <row r="414" spans="1:13" s="55" customFormat="1" ht="27" customHeight="1" thickBot="1">
      <c r="A414" s="17" t="s">
        <v>42</v>
      </c>
      <c r="B414" s="25" t="s">
        <v>287</v>
      </c>
      <c r="C414" s="39">
        <v>28540</v>
      </c>
      <c r="D414" s="22">
        <f>SUM(E414+F414+G414+H414+I414)</f>
        <v>10</v>
      </c>
      <c r="E414" s="39"/>
      <c r="F414" s="39"/>
      <c r="G414" s="39"/>
      <c r="H414" s="22"/>
      <c r="I414" s="39">
        <v>10</v>
      </c>
      <c r="J414" s="150"/>
      <c r="K414" s="150"/>
    </row>
    <row r="415" spans="1:13" s="55" customFormat="1" ht="13.5" customHeight="1">
      <c r="A415" s="27"/>
      <c r="B415" s="30" t="s">
        <v>121</v>
      </c>
      <c r="C415" s="40">
        <f>SUM(C417+C421)</f>
        <v>50026</v>
      </c>
      <c r="D415" s="40">
        <f t="shared" ref="D415:I415" si="114">SUM(D417+D421)</f>
        <v>6861</v>
      </c>
      <c r="E415" s="40">
        <f t="shared" si="114"/>
        <v>0</v>
      </c>
      <c r="F415" s="40">
        <f t="shared" si="114"/>
        <v>0</v>
      </c>
      <c r="G415" s="40">
        <f t="shared" si="114"/>
        <v>0</v>
      </c>
      <c r="H415" s="40">
        <f t="shared" si="114"/>
        <v>6433</v>
      </c>
      <c r="I415" s="40">
        <f t="shared" si="114"/>
        <v>428</v>
      </c>
      <c r="J415" s="150"/>
      <c r="K415" s="150"/>
    </row>
    <row r="416" spans="1:13" s="55" customFormat="1" ht="13.5" thickBot="1">
      <c r="A416" s="17"/>
      <c r="B416" s="34"/>
      <c r="C416" s="39">
        <f>SUM(C418)</f>
        <v>9774</v>
      </c>
      <c r="D416" s="39">
        <f t="shared" ref="D416:I418" si="115">SUM(D418)</f>
        <v>0</v>
      </c>
      <c r="E416" s="39">
        <f t="shared" si="115"/>
        <v>0</v>
      </c>
      <c r="F416" s="39">
        <f t="shared" si="115"/>
        <v>0</v>
      </c>
      <c r="G416" s="39">
        <f t="shared" si="115"/>
        <v>0</v>
      </c>
      <c r="H416" s="39">
        <f t="shared" si="115"/>
        <v>0</v>
      </c>
      <c r="I416" s="39">
        <f t="shared" si="115"/>
        <v>0</v>
      </c>
      <c r="J416" s="150"/>
      <c r="K416" s="150"/>
    </row>
    <row r="417" spans="1:13" s="55" customFormat="1" ht="12.75">
      <c r="A417" s="27" t="s">
        <v>14</v>
      </c>
      <c r="B417" s="12" t="s">
        <v>113</v>
      </c>
      <c r="C417" s="40">
        <f>SUM(C419)</f>
        <v>19522</v>
      </c>
      <c r="D417" s="40">
        <f t="shared" si="115"/>
        <v>10</v>
      </c>
      <c r="E417" s="40">
        <f t="shared" si="115"/>
        <v>0</v>
      </c>
      <c r="F417" s="40">
        <f t="shared" si="115"/>
        <v>0</v>
      </c>
      <c r="G417" s="40">
        <f t="shared" si="115"/>
        <v>0</v>
      </c>
      <c r="H417" s="40">
        <f t="shared" si="115"/>
        <v>0</v>
      </c>
      <c r="I417" s="40">
        <f t="shared" si="115"/>
        <v>10</v>
      </c>
      <c r="J417" s="150"/>
      <c r="K417" s="150"/>
    </row>
    <row r="418" spans="1:13" s="55" customFormat="1" ht="13.5" thickBot="1">
      <c r="A418" s="17"/>
      <c r="B418" s="34"/>
      <c r="C418" s="39">
        <f>SUM(C420)</f>
        <v>9774</v>
      </c>
      <c r="D418" s="39">
        <f t="shared" si="115"/>
        <v>0</v>
      </c>
      <c r="E418" s="39">
        <f t="shared" si="115"/>
        <v>0</v>
      </c>
      <c r="F418" s="39">
        <f t="shared" si="115"/>
        <v>0</v>
      </c>
      <c r="G418" s="39">
        <f t="shared" si="115"/>
        <v>0</v>
      </c>
      <c r="H418" s="39">
        <f t="shared" si="115"/>
        <v>0</v>
      </c>
      <c r="I418" s="39">
        <f t="shared" si="115"/>
        <v>0</v>
      </c>
      <c r="J418" s="150"/>
      <c r="K418" s="150"/>
    </row>
    <row r="419" spans="1:13" s="55" customFormat="1" ht="12.75">
      <c r="A419" s="16" t="s">
        <v>43</v>
      </c>
      <c r="B419" s="73" t="s">
        <v>407</v>
      </c>
      <c r="C419" s="38">
        <v>19522</v>
      </c>
      <c r="D419" s="37">
        <f>SUM(E419+F419+G419+H419+I419)</f>
        <v>10</v>
      </c>
      <c r="E419" s="42"/>
      <c r="F419" s="38"/>
      <c r="G419" s="42"/>
      <c r="H419" s="45"/>
      <c r="I419" s="38">
        <v>10</v>
      </c>
      <c r="J419" s="150"/>
      <c r="K419" s="150"/>
    </row>
    <row r="420" spans="1:13" s="55" customFormat="1" ht="13.5" thickBot="1">
      <c r="A420" s="17"/>
      <c r="B420" s="68" t="s">
        <v>408</v>
      </c>
      <c r="C420" s="39">
        <v>9774</v>
      </c>
      <c r="D420" s="22">
        <f>SUM(E420+F420+G420+H420+I420)</f>
        <v>0</v>
      </c>
      <c r="E420" s="39"/>
      <c r="F420" s="39"/>
      <c r="G420" s="39"/>
      <c r="H420" s="22"/>
      <c r="I420" s="39">
        <v>0</v>
      </c>
      <c r="J420" s="150"/>
      <c r="K420" s="150"/>
    </row>
    <row r="421" spans="1:13" s="55" customFormat="1" ht="13.5" thickBot="1">
      <c r="A421" s="19" t="s">
        <v>15</v>
      </c>
      <c r="B421" s="5" t="s">
        <v>16</v>
      </c>
      <c r="C421" s="43">
        <f>SUM(C422)</f>
        <v>30504</v>
      </c>
      <c r="D421" s="43">
        <f t="shared" ref="D421:I421" si="116">SUM(D422)</f>
        <v>6851</v>
      </c>
      <c r="E421" s="43">
        <f t="shared" si="116"/>
        <v>0</v>
      </c>
      <c r="F421" s="43">
        <f t="shared" si="116"/>
        <v>0</v>
      </c>
      <c r="G421" s="43">
        <f t="shared" si="116"/>
        <v>0</v>
      </c>
      <c r="H421" s="43">
        <f t="shared" si="116"/>
        <v>6433</v>
      </c>
      <c r="I421" s="43">
        <f t="shared" si="116"/>
        <v>418</v>
      </c>
      <c r="J421" s="154"/>
      <c r="K421" s="154"/>
      <c r="L421" s="54"/>
      <c r="M421" s="54"/>
    </row>
    <row r="422" spans="1:13" s="54" customFormat="1" ht="13.5" thickBot="1">
      <c r="A422" s="17" t="s">
        <v>6</v>
      </c>
      <c r="B422" s="25" t="s">
        <v>62</v>
      </c>
      <c r="C422" s="39">
        <f t="shared" ref="C422:I422" si="117">SUM(C423:C425)</f>
        <v>30504</v>
      </c>
      <c r="D422" s="39">
        <f t="shared" si="117"/>
        <v>6851</v>
      </c>
      <c r="E422" s="39">
        <f t="shared" si="117"/>
        <v>0</v>
      </c>
      <c r="F422" s="39">
        <f t="shared" si="117"/>
        <v>0</v>
      </c>
      <c r="G422" s="39">
        <f t="shared" si="117"/>
        <v>0</v>
      </c>
      <c r="H422" s="39">
        <f t="shared" si="117"/>
        <v>6433</v>
      </c>
      <c r="I422" s="39">
        <f t="shared" si="117"/>
        <v>418</v>
      </c>
      <c r="J422" s="150"/>
      <c r="K422" s="150"/>
      <c r="L422" s="55"/>
      <c r="M422" s="55"/>
    </row>
    <row r="423" spans="1:13" s="55" customFormat="1" ht="40.5" customHeight="1" thickBot="1">
      <c r="A423" s="17" t="s">
        <v>43</v>
      </c>
      <c r="B423" s="85" t="s">
        <v>308</v>
      </c>
      <c r="C423" s="39">
        <v>9981</v>
      </c>
      <c r="D423" s="22">
        <f>SUM(E423+F423+G423+H423+I423)</f>
        <v>6533</v>
      </c>
      <c r="E423" s="39"/>
      <c r="F423" s="39"/>
      <c r="G423" s="39"/>
      <c r="H423" s="22">
        <v>6433</v>
      </c>
      <c r="I423" s="39">
        <v>100</v>
      </c>
      <c r="J423" s="150"/>
      <c r="K423" s="150"/>
    </row>
    <row r="424" spans="1:13" s="55" customFormat="1" ht="13.5" customHeight="1" thickBot="1">
      <c r="A424" s="17" t="s">
        <v>42</v>
      </c>
      <c r="B424" s="25" t="s">
        <v>140</v>
      </c>
      <c r="C424" s="39">
        <v>2481</v>
      </c>
      <c r="D424" s="22">
        <f>SUM(E424+F424+G424+H424+I424)</f>
        <v>308</v>
      </c>
      <c r="E424" s="39"/>
      <c r="F424" s="39"/>
      <c r="G424" s="39"/>
      <c r="H424" s="22"/>
      <c r="I424" s="39">
        <v>308</v>
      </c>
      <c r="J424" s="150"/>
      <c r="K424" s="150"/>
    </row>
    <row r="425" spans="1:13" s="55" customFormat="1" ht="26.25" thickBot="1">
      <c r="A425" s="17" t="s">
        <v>44</v>
      </c>
      <c r="B425" s="79" t="s">
        <v>184</v>
      </c>
      <c r="C425" s="39">
        <v>18042</v>
      </c>
      <c r="D425" s="22">
        <f t="shared" ref="D425" si="118">SUM(E425+F425+G425+H425+I425)</f>
        <v>10</v>
      </c>
      <c r="E425" s="39"/>
      <c r="F425" s="39"/>
      <c r="G425" s="39"/>
      <c r="H425" s="22"/>
      <c r="I425" s="39">
        <v>10</v>
      </c>
      <c r="J425" s="150"/>
      <c r="K425" s="150"/>
    </row>
    <row r="426" spans="1:13" s="55" customFormat="1" ht="13.5" customHeight="1">
      <c r="A426" s="27" t="s">
        <v>159</v>
      </c>
      <c r="B426" s="30" t="s">
        <v>77</v>
      </c>
      <c r="C426" s="40">
        <f t="shared" ref="C426:I427" si="119">SUM(C428+C448+C460+C495)</f>
        <v>959035</v>
      </c>
      <c r="D426" s="21">
        <f t="shared" si="119"/>
        <v>150671</v>
      </c>
      <c r="E426" s="40">
        <f t="shared" si="119"/>
        <v>0</v>
      </c>
      <c r="F426" s="38">
        <f t="shared" si="119"/>
        <v>0</v>
      </c>
      <c r="G426" s="40">
        <f t="shared" si="119"/>
        <v>0</v>
      </c>
      <c r="H426" s="21">
        <f t="shared" si="119"/>
        <v>113040</v>
      </c>
      <c r="I426" s="40">
        <f t="shared" si="119"/>
        <v>37631</v>
      </c>
      <c r="J426" s="150"/>
      <c r="K426" s="150"/>
    </row>
    <row r="427" spans="1:13" s="55" customFormat="1" ht="13.5" thickBot="1">
      <c r="A427" s="17"/>
      <c r="B427" s="34" t="s">
        <v>59</v>
      </c>
      <c r="C427" s="39">
        <f t="shared" si="119"/>
        <v>648521</v>
      </c>
      <c r="D427" s="22">
        <f t="shared" si="119"/>
        <v>71100</v>
      </c>
      <c r="E427" s="39">
        <f t="shared" si="119"/>
        <v>0</v>
      </c>
      <c r="F427" s="39">
        <f t="shared" si="119"/>
        <v>0</v>
      </c>
      <c r="G427" s="39">
        <f t="shared" si="119"/>
        <v>0</v>
      </c>
      <c r="H427" s="22">
        <f t="shared" si="119"/>
        <v>50000</v>
      </c>
      <c r="I427" s="39">
        <f t="shared" si="119"/>
        <v>21100</v>
      </c>
      <c r="J427" s="150"/>
      <c r="K427" s="150"/>
    </row>
    <row r="428" spans="1:13" s="55" customFormat="1" ht="13.5" customHeight="1">
      <c r="A428" s="27"/>
      <c r="B428" s="30" t="s">
        <v>18</v>
      </c>
      <c r="C428" s="40">
        <f t="shared" ref="C428:I429" si="120">SUM(C430+C436)</f>
        <v>176243</v>
      </c>
      <c r="D428" s="40">
        <f t="shared" si="120"/>
        <v>1920</v>
      </c>
      <c r="E428" s="40">
        <f t="shared" si="120"/>
        <v>0</v>
      </c>
      <c r="F428" s="40">
        <f t="shared" si="120"/>
        <v>0</v>
      </c>
      <c r="G428" s="40">
        <f t="shared" si="120"/>
        <v>0</v>
      </c>
      <c r="H428" s="40">
        <f t="shared" si="120"/>
        <v>20</v>
      </c>
      <c r="I428" s="40">
        <f t="shared" si="120"/>
        <v>1900</v>
      </c>
      <c r="J428" s="150"/>
      <c r="K428" s="150"/>
    </row>
    <row r="429" spans="1:13" s="55" customFormat="1" ht="13.5" thickBot="1">
      <c r="A429" s="17"/>
      <c r="B429" s="34"/>
      <c r="C429" s="39">
        <f t="shared" si="120"/>
        <v>151170</v>
      </c>
      <c r="D429" s="39">
        <f t="shared" si="120"/>
        <v>1000</v>
      </c>
      <c r="E429" s="39">
        <f t="shared" si="120"/>
        <v>0</v>
      </c>
      <c r="F429" s="39">
        <f t="shared" si="120"/>
        <v>0</v>
      </c>
      <c r="G429" s="39">
        <f t="shared" si="120"/>
        <v>0</v>
      </c>
      <c r="H429" s="39">
        <f t="shared" si="120"/>
        <v>0</v>
      </c>
      <c r="I429" s="39">
        <f t="shared" si="120"/>
        <v>1000</v>
      </c>
      <c r="J429" s="150"/>
      <c r="K429" s="150"/>
    </row>
    <row r="430" spans="1:13" s="55" customFormat="1" ht="12.75">
      <c r="A430" s="27" t="s">
        <v>14</v>
      </c>
      <c r="B430" s="12" t="s">
        <v>113</v>
      </c>
      <c r="C430" s="40">
        <f>SUM(C432+C434)</f>
        <v>169376</v>
      </c>
      <c r="D430" s="40">
        <f t="shared" ref="D430:I431" si="121">SUM(D432+D434)</f>
        <v>20</v>
      </c>
      <c r="E430" s="40">
        <f t="shared" si="121"/>
        <v>0</v>
      </c>
      <c r="F430" s="40">
        <f t="shared" si="121"/>
        <v>0</v>
      </c>
      <c r="G430" s="40">
        <f t="shared" si="121"/>
        <v>0</v>
      </c>
      <c r="H430" s="40">
        <f t="shared" si="121"/>
        <v>20</v>
      </c>
      <c r="I430" s="40">
        <f t="shared" si="121"/>
        <v>0</v>
      </c>
      <c r="J430" s="150"/>
      <c r="K430" s="150"/>
    </row>
    <row r="431" spans="1:13" s="55" customFormat="1" ht="13.5" thickBot="1">
      <c r="A431" s="17"/>
      <c r="B431" s="34"/>
      <c r="C431" s="39">
        <f>SUM(C433+C435)</f>
        <v>146324</v>
      </c>
      <c r="D431" s="39">
        <f t="shared" si="121"/>
        <v>0</v>
      </c>
      <c r="E431" s="39">
        <f t="shared" si="121"/>
        <v>0</v>
      </c>
      <c r="F431" s="39">
        <f t="shared" si="121"/>
        <v>0</v>
      </c>
      <c r="G431" s="39">
        <f t="shared" si="121"/>
        <v>0</v>
      </c>
      <c r="H431" s="39">
        <f t="shared" si="121"/>
        <v>0</v>
      </c>
      <c r="I431" s="39">
        <f t="shared" si="121"/>
        <v>0</v>
      </c>
      <c r="J431" s="157"/>
      <c r="K431" s="157"/>
      <c r="L431" s="92"/>
      <c r="M431" s="92"/>
    </row>
    <row r="432" spans="1:13" s="92" customFormat="1" ht="14.25" customHeight="1">
      <c r="A432" s="88" t="s">
        <v>43</v>
      </c>
      <c r="B432" s="128" t="s">
        <v>174</v>
      </c>
      <c r="C432" s="89">
        <v>71292</v>
      </c>
      <c r="D432" s="90">
        <f t="shared" ref="D432:D435" si="122">SUM(E432+F432+G432+H432+I432)</f>
        <v>10</v>
      </c>
      <c r="E432" s="91"/>
      <c r="F432" s="91"/>
      <c r="G432" s="91"/>
      <c r="H432" s="90">
        <v>10</v>
      </c>
      <c r="I432" s="91">
        <v>0</v>
      </c>
      <c r="J432" s="157"/>
      <c r="K432" s="157"/>
    </row>
    <row r="433" spans="1:13" s="92" customFormat="1" ht="13.5" thickBot="1">
      <c r="A433" s="93"/>
      <c r="B433" s="87" t="s">
        <v>259</v>
      </c>
      <c r="C433" s="94">
        <v>62242</v>
      </c>
      <c r="D433" s="95">
        <f t="shared" si="122"/>
        <v>0</v>
      </c>
      <c r="E433" s="94"/>
      <c r="F433" s="94"/>
      <c r="G433" s="94"/>
      <c r="H433" s="95">
        <v>0</v>
      </c>
      <c r="I433" s="94">
        <v>0</v>
      </c>
      <c r="J433" s="157"/>
      <c r="K433" s="157"/>
    </row>
    <row r="434" spans="1:13" s="92" customFormat="1" ht="14.25" customHeight="1">
      <c r="A434" s="88" t="s">
        <v>42</v>
      </c>
      <c r="B434" s="128" t="s">
        <v>175</v>
      </c>
      <c r="C434" s="89">
        <v>98084</v>
      </c>
      <c r="D434" s="90">
        <f t="shared" si="122"/>
        <v>10</v>
      </c>
      <c r="E434" s="91"/>
      <c r="F434" s="91"/>
      <c r="G434" s="91"/>
      <c r="H434" s="90">
        <v>10</v>
      </c>
      <c r="I434" s="91">
        <v>0</v>
      </c>
      <c r="J434" s="157"/>
      <c r="K434" s="157"/>
    </row>
    <row r="435" spans="1:13" s="92" customFormat="1" ht="13.5" thickBot="1">
      <c r="A435" s="93"/>
      <c r="B435" s="87" t="s">
        <v>250</v>
      </c>
      <c r="C435" s="94">
        <v>84082</v>
      </c>
      <c r="D435" s="95">
        <f t="shared" si="122"/>
        <v>0</v>
      </c>
      <c r="E435" s="94"/>
      <c r="F435" s="94"/>
      <c r="G435" s="94"/>
      <c r="H435" s="95">
        <v>0</v>
      </c>
      <c r="I435" s="94">
        <v>0</v>
      </c>
      <c r="J435" s="150"/>
      <c r="K435" s="150"/>
      <c r="L435" s="55"/>
      <c r="M435" s="55"/>
    </row>
    <row r="436" spans="1:13" s="55" customFormat="1" ht="13.5" customHeight="1">
      <c r="A436" s="16" t="s">
        <v>15</v>
      </c>
      <c r="B436" s="33" t="s">
        <v>16</v>
      </c>
      <c r="C436" s="40">
        <f t="shared" ref="C436:I436" si="123">SUM(C438+C442)</f>
        <v>6867</v>
      </c>
      <c r="D436" s="40">
        <f t="shared" si="123"/>
        <v>1900</v>
      </c>
      <c r="E436" s="40">
        <f t="shared" si="123"/>
        <v>0</v>
      </c>
      <c r="F436" s="40">
        <f t="shared" si="123"/>
        <v>0</v>
      </c>
      <c r="G436" s="40">
        <f t="shared" si="123"/>
        <v>0</v>
      </c>
      <c r="H436" s="40">
        <f t="shared" si="123"/>
        <v>0</v>
      </c>
      <c r="I436" s="40">
        <f t="shared" si="123"/>
        <v>1900</v>
      </c>
      <c r="J436" s="150"/>
      <c r="K436" s="150"/>
    </row>
    <row r="437" spans="1:13" s="55" customFormat="1" ht="13.5" thickBot="1">
      <c r="A437" s="17"/>
      <c r="B437" s="34"/>
      <c r="C437" s="39">
        <f t="shared" ref="C437" si="124">SUM(C443:C443)</f>
        <v>4846</v>
      </c>
      <c r="D437" s="39">
        <f t="shared" ref="D437:I437" si="125">SUM(D443:D443)</f>
        <v>1000</v>
      </c>
      <c r="E437" s="39">
        <f t="shared" si="125"/>
        <v>0</v>
      </c>
      <c r="F437" s="39">
        <f t="shared" si="125"/>
        <v>0</v>
      </c>
      <c r="G437" s="39">
        <f t="shared" si="125"/>
        <v>0</v>
      </c>
      <c r="H437" s="39">
        <f t="shared" si="125"/>
        <v>0</v>
      </c>
      <c r="I437" s="39">
        <f t="shared" si="125"/>
        <v>1000</v>
      </c>
      <c r="J437" s="150"/>
      <c r="K437" s="150"/>
    </row>
    <row r="438" spans="1:13" s="55" customFormat="1" ht="13.5" thickBot="1">
      <c r="A438" s="17" t="s">
        <v>7</v>
      </c>
      <c r="B438" s="5" t="s">
        <v>9</v>
      </c>
      <c r="C438" s="39">
        <f>SUM(C439:C441)</f>
        <v>1050</v>
      </c>
      <c r="D438" s="39">
        <f t="shared" ref="D438:I438" si="126">SUM(D439:D441)</f>
        <v>400</v>
      </c>
      <c r="E438" s="39">
        <f t="shared" si="126"/>
        <v>0</v>
      </c>
      <c r="F438" s="39">
        <f t="shared" si="126"/>
        <v>0</v>
      </c>
      <c r="G438" s="39">
        <f t="shared" si="126"/>
        <v>0</v>
      </c>
      <c r="H438" s="39">
        <f t="shared" si="126"/>
        <v>0</v>
      </c>
      <c r="I438" s="39">
        <f t="shared" si="126"/>
        <v>400</v>
      </c>
      <c r="J438" s="151"/>
      <c r="K438" s="151"/>
      <c r="L438" s="76"/>
      <c r="M438" s="76"/>
    </row>
    <row r="439" spans="1:13" s="76" customFormat="1" ht="13.5" thickBot="1">
      <c r="A439" s="17" t="s">
        <v>43</v>
      </c>
      <c r="B439" s="80" t="s">
        <v>434</v>
      </c>
      <c r="C439" s="39">
        <v>350</v>
      </c>
      <c r="D439" s="22">
        <f t="shared" ref="D439:D440" si="127">SUM(E439+F439+G439+H439+I439)</f>
        <v>100</v>
      </c>
      <c r="E439" s="39"/>
      <c r="F439" s="39"/>
      <c r="G439" s="39"/>
      <c r="H439" s="22"/>
      <c r="I439" s="39">
        <v>100</v>
      </c>
      <c r="J439" s="151"/>
      <c r="K439" s="151"/>
    </row>
    <row r="440" spans="1:13" s="76" customFormat="1" ht="27" customHeight="1" thickBot="1">
      <c r="A440" s="17" t="s">
        <v>42</v>
      </c>
      <c r="B440" s="25" t="s">
        <v>378</v>
      </c>
      <c r="C440" s="39">
        <v>350</v>
      </c>
      <c r="D440" s="22">
        <f t="shared" si="127"/>
        <v>200</v>
      </c>
      <c r="E440" s="39"/>
      <c r="F440" s="39"/>
      <c r="G440" s="39"/>
      <c r="H440" s="22"/>
      <c r="I440" s="39">
        <v>200</v>
      </c>
      <c r="J440" s="151"/>
      <c r="K440" s="151"/>
    </row>
    <row r="441" spans="1:13" s="55" customFormat="1" ht="17.25" customHeight="1" thickBot="1">
      <c r="A441" s="17" t="s">
        <v>44</v>
      </c>
      <c r="B441" s="25" t="s">
        <v>448</v>
      </c>
      <c r="C441" s="39">
        <v>350</v>
      </c>
      <c r="D441" s="22">
        <f t="shared" ref="D441" si="128">SUM(E441+F441+G441+H441+I441)</f>
        <v>100</v>
      </c>
      <c r="E441" s="39"/>
      <c r="F441" s="39"/>
      <c r="G441" s="39"/>
      <c r="H441" s="22"/>
      <c r="I441" s="39">
        <v>100</v>
      </c>
      <c r="J441" s="150"/>
      <c r="K441" s="150"/>
    </row>
    <row r="442" spans="1:13" s="55" customFormat="1" ht="13.5" customHeight="1">
      <c r="A442" s="16" t="s">
        <v>11</v>
      </c>
      <c r="B442" s="33" t="s">
        <v>12</v>
      </c>
      <c r="C442" s="40">
        <f>SUM(C444+C446)</f>
        <v>5817</v>
      </c>
      <c r="D442" s="40">
        <f t="shared" ref="D442:I443" si="129">SUM(D444+D446)</f>
        <v>1500</v>
      </c>
      <c r="E442" s="40">
        <f t="shared" si="129"/>
        <v>0</v>
      </c>
      <c r="F442" s="40">
        <f t="shared" si="129"/>
        <v>0</v>
      </c>
      <c r="G442" s="40">
        <f t="shared" si="129"/>
        <v>0</v>
      </c>
      <c r="H442" s="40">
        <f t="shared" si="129"/>
        <v>0</v>
      </c>
      <c r="I442" s="40">
        <f t="shared" si="129"/>
        <v>1500</v>
      </c>
      <c r="J442" s="150"/>
      <c r="K442" s="150"/>
    </row>
    <row r="443" spans="1:13" s="55" customFormat="1" ht="13.5" thickBot="1">
      <c r="A443" s="17"/>
      <c r="B443" s="34"/>
      <c r="C443" s="39">
        <f>SUM(C445+C447)</f>
        <v>4846</v>
      </c>
      <c r="D443" s="39">
        <f t="shared" si="129"/>
        <v>1000</v>
      </c>
      <c r="E443" s="39">
        <f t="shared" si="129"/>
        <v>0</v>
      </c>
      <c r="F443" s="39">
        <f t="shared" si="129"/>
        <v>0</v>
      </c>
      <c r="G443" s="39">
        <f t="shared" si="129"/>
        <v>0</v>
      </c>
      <c r="H443" s="39">
        <f t="shared" si="129"/>
        <v>0</v>
      </c>
      <c r="I443" s="39">
        <f t="shared" si="129"/>
        <v>1000</v>
      </c>
      <c r="J443" s="151"/>
      <c r="K443" s="151"/>
      <c r="L443" s="76"/>
      <c r="M443" s="76"/>
    </row>
    <row r="444" spans="1:13" s="76" customFormat="1" ht="13.5" customHeight="1">
      <c r="A444" s="27" t="s">
        <v>43</v>
      </c>
      <c r="B444" s="36" t="s">
        <v>171</v>
      </c>
      <c r="C444" s="40">
        <v>1776</v>
      </c>
      <c r="D444" s="21">
        <f t="shared" ref="D444:D447" si="130">SUM(E444+F444+G444+H444+I444)</f>
        <v>1200</v>
      </c>
      <c r="E444" s="40"/>
      <c r="F444" s="40"/>
      <c r="G444" s="40"/>
      <c r="H444" s="21"/>
      <c r="I444" s="40">
        <v>1200</v>
      </c>
      <c r="J444" s="151"/>
      <c r="K444" s="151"/>
    </row>
    <row r="445" spans="1:13" s="76" customFormat="1" ht="13.5" thickBot="1">
      <c r="A445" s="17"/>
      <c r="B445" s="87" t="s">
        <v>190</v>
      </c>
      <c r="C445" s="39">
        <v>1531</v>
      </c>
      <c r="D445" s="22">
        <f t="shared" si="130"/>
        <v>1000</v>
      </c>
      <c r="E445" s="39"/>
      <c r="F445" s="39"/>
      <c r="G445" s="39"/>
      <c r="H445" s="22"/>
      <c r="I445" s="39">
        <v>1000</v>
      </c>
      <c r="J445" s="151"/>
      <c r="K445" s="151"/>
    </row>
    <row r="446" spans="1:13" s="76" customFormat="1" ht="13.5" customHeight="1">
      <c r="A446" s="27" t="s">
        <v>44</v>
      </c>
      <c r="B446" s="36" t="s">
        <v>178</v>
      </c>
      <c r="C446" s="40">
        <v>4041</v>
      </c>
      <c r="D446" s="21">
        <f t="shared" si="130"/>
        <v>300</v>
      </c>
      <c r="E446" s="40"/>
      <c r="F446" s="40"/>
      <c r="G446" s="40"/>
      <c r="H446" s="21"/>
      <c r="I446" s="40">
        <v>300</v>
      </c>
      <c r="J446" s="151"/>
      <c r="K446" s="151"/>
    </row>
    <row r="447" spans="1:13" s="76" customFormat="1" ht="13.5" thickBot="1">
      <c r="A447" s="17"/>
      <c r="B447" s="87" t="s">
        <v>213</v>
      </c>
      <c r="C447" s="39">
        <v>3315</v>
      </c>
      <c r="D447" s="22">
        <f t="shared" si="130"/>
        <v>0</v>
      </c>
      <c r="E447" s="39"/>
      <c r="F447" s="39"/>
      <c r="G447" s="39"/>
      <c r="H447" s="22"/>
      <c r="I447" s="39">
        <v>0</v>
      </c>
      <c r="J447" s="150"/>
      <c r="K447" s="150"/>
      <c r="L447" s="55"/>
      <c r="M447" s="55"/>
    </row>
    <row r="448" spans="1:13" s="55" customFormat="1" ht="13.5" customHeight="1">
      <c r="A448" s="16"/>
      <c r="B448" s="59" t="s">
        <v>78</v>
      </c>
      <c r="C448" s="38">
        <f>SUM(C450)</f>
        <v>76003</v>
      </c>
      <c r="D448" s="38">
        <f t="shared" ref="D448:I449" si="131">SUM(D450)</f>
        <v>69212</v>
      </c>
      <c r="E448" s="38">
        <f t="shared" si="131"/>
        <v>0</v>
      </c>
      <c r="F448" s="72">
        <f t="shared" si="131"/>
        <v>0</v>
      </c>
      <c r="G448" s="38">
        <f t="shared" si="131"/>
        <v>0</v>
      </c>
      <c r="H448" s="38">
        <f t="shared" si="131"/>
        <v>58970</v>
      </c>
      <c r="I448" s="38">
        <f t="shared" si="131"/>
        <v>10242</v>
      </c>
      <c r="J448" s="150"/>
      <c r="K448" s="150"/>
    </row>
    <row r="449" spans="1:13" s="55" customFormat="1" ht="13.5" thickBot="1">
      <c r="A449" s="17"/>
      <c r="B449" s="34"/>
      <c r="C449" s="39">
        <f>SUM(C451)</f>
        <v>2932</v>
      </c>
      <c r="D449" s="39">
        <f t="shared" si="131"/>
        <v>2000</v>
      </c>
      <c r="E449" s="39">
        <f t="shared" si="131"/>
        <v>0</v>
      </c>
      <c r="F449" s="65">
        <f t="shared" si="131"/>
        <v>0</v>
      </c>
      <c r="G449" s="39">
        <f t="shared" si="131"/>
        <v>0</v>
      </c>
      <c r="H449" s="39">
        <f t="shared" si="131"/>
        <v>2000</v>
      </c>
      <c r="I449" s="39">
        <f t="shared" si="131"/>
        <v>0</v>
      </c>
      <c r="J449" s="150"/>
      <c r="K449" s="150"/>
    </row>
    <row r="450" spans="1:13" s="55" customFormat="1" ht="13.5" customHeight="1">
      <c r="A450" s="27" t="s">
        <v>15</v>
      </c>
      <c r="B450" s="12" t="s">
        <v>16</v>
      </c>
      <c r="C450" s="40">
        <f>SUM(C452+C454+C456)</f>
        <v>76003</v>
      </c>
      <c r="D450" s="40">
        <f t="shared" ref="D450:I450" si="132">SUM(D452+D454+D456)</f>
        <v>69212</v>
      </c>
      <c r="E450" s="40">
        <f t="shared" si="132"/>
        <v>0</v>
      </c>
      <c r="F450" s="40">
        <f t="shared" si="132"/>
        <v>0</v>
      </c>
      <c r="G450" s="40">
        <f t="shared" si="132"/>
        <v>0</v>
      </c>
      <c r="H450" s="40">
        <f t="shared" si="132"/>
        <v>58970</v>
      </c>
      <c r="I450" s="40">
        <f t="shared" si="132"/>
        <v>10242</v>
      </c>
      <c r="J450" s="150"/>
      <c r="K450" s="150"/>
    </row>
    <row r="451" spans="1:13" s="55" customFormat="1" ht="13.5" thickBot="1">
      <c r="A451" s="17"/>
      <c r="B451" s="34"/>
      <c r="C451" s="39">
        <f>SUM(C457)</f>
        <v>2932</v>
      </c>
      <c r="D451" s="39">
        <f t="shared" ref="D451:I451" si="133">SUM(D457)</f>
        <v>2000</v>
      </c>
      <c r="E451" s="39">
        <f t="shared" si="133"/>
        <v>0</v>
      </c>
      <c r="F451" s="39">
        <f t="shared" si="133"/>
        <v>0</v>
      </c>
      <c r="G451" s="39">
        <f t="shared" si="133"/>
        <v>0</v>
      </c>
      <c r="H451" s="39">
        <f t="shared" si="133"/>
        <v>2000</v>
      </c>
      <c r="I451" s="39">
        <f t="shared" si="133"/>
        <v>0</v>
      </c>
      <c r="J451" s="154"/>
      <c r="K451" s="154"/>
      <c r="L451" s="54"/>
      <c r="M451" s="54"/>
    </row>
    <row r="452" spans="1:13" s="54" customFormat="1" ht="13.5" thickBot="1">
      <c r="A452" s="17" t="s">
        <v>6</v>
      </c>
      <c r="B452" s="25" t="s">
        <v>62</v>
      </c>
      <c r="C452" s="39">
        <f t="shared" ref="C452:I452" si="134">SUM(C453:C453)</f>
        <v>66614</v>
      </c>
      <c r="D452" s="39">
        <f t="shared" si="134"/>
        <v>62942</v>
      </c>
      <c r="E452" s="39">
        <f t="shared" si="134"/>
        <v>0</v>
      </c>
      <c r="F452" s="39">
        <f t="shared" si="134"/>
        <v>0</v>
      </c>
      <c r="G452" s="39">
        <f t="shared" si="134"/>
        <v>0</v>
      </c>
      <c r="H452" s="39">
        <f t="shared" si="134"/>
        <v>52910</v>
      </c>
      <c r="I452" s="39">
        <f t="shared" si="134"/>
        <v>10032</v>
      </c>
      <c r="J452" s="159"/>
      <c r="K452" s="159"/>
      <c r="L452" s="118"/>
      <c r="M452" s="118"/>
    </row>
    <row r="453" spans="1:13" s="118" customFormat="1" ht="26.25" customHeight="1" thickBot="1">
      <c r="A453" s="17" t="s">
        <v>43</v>
      </c>
      <c r="B453" s="85" t="s">
        <v>199</v>
      </c>
      <c r="C453" s="39">
        <v>66614</v>
      </c>
      <c r="D453" s="22">
        <f>SUM(E453+F453+G453+H453+I453)</f>
        <v>62942</v>
      </c>
      <c r="E453" s="39"/>
      <c r="F453" s="39"/>
      <c r="G453" s="39"/>
      <c r="H453" s="22">
        <v>52910</v>
      </c>
      <c r="I453" s="39">
        <v>10032</v>
      </c>
      <c r="J453" s="151"/>
      <c r="K453" s="150"/>
      <c r="L453" s="55"/>
      <c r="M453" s="55"/>
    </row>
    <row r="454" spans="1:13" s="55" customFormat="1" ht="13.5" thickBot="1">
      <c r="A454" s="17" t="s">
        <v>7</v>
      </c>
      <c r="B454" s="5" t="s">
        <v>9</v>
      </c>
      <c r="C454" s="39">
        <f>SUM(C455:C455)</f>
        <v>300</v>
      </c>
      <c r="D454" s="39">
        <f t="shared" ref="D454:I454" si="135">SUM(D455:D455)</f>
        <v>200</v>
      </c>
      <c r="E454" s="39">
        <f t="shared" si="135"/>
        <v>0</v>
      </c>
      <c r="F454" s="39">
        <f t="shared" si="135"/>
        <v>0</v>
      </c>
      <c r="G454" s="39">
        <f t="shared" si="135"/>
        <v>0</v>
      </c>
      <c r="H454" s="39">
        <f t="shared" si="135"/>
        <v>0</v>
      </c>
      <c r="I454" s="39">
        <f t="shared" si="135"/>
        <v>200</v>
      </c>
      <c r="J454" s="150"/>
      <c r="K454" s="150"/>
    </row>
    <row r="455" spans="1:13" s="55" customFormat="1" ht="13.5" thickBot="1">
      <c r="A455" s="17" t="s">
        <v>43</v>
      </c>
      <c r="B455" s="80" t="s">
        <v>455</v>
      </c>
      <c r="C455" s="39">
        <v>300</v>
      </c>
      <c r="D455" s="22">
        <f t="shared" ref="D455" si="136">SUM(E455+F455+G455+H455+I455)</f>
        <v>200</v>
      </c>
      <c r="E455" s="39"/>
      <c r="F455" s="39"/>
      <c r="G455" s="39"/>
      <c r="H455" s="22"/>
      <c r="I455" s="39">
        <v>200</v>
      </c>
      <c r="J455" s="150"/>
      <c r="K455" s="150"/>
    </row>
    <row r="456" spans="1:13" s="55" customFormat="1" ht="13.5" customHeight="1">
      <c r="A456" s="27" t="s">
        <v>11</v>
      </c>
      <c r="B456" s="105" t="s">
        <v>12</v>
      </c>
      <c r="C456" s="40">
        <f>SUM(C458:C458)</f>
        <v>9089</v>
      </c>
      <c r="D456" s="40">
        <f t="shared" ref="D456:I457" si="137">SUM(D458:D458)</f>
        <v>6070</v>
      </c>
      <c r="E456" s="40">
        <f t="shared" si="137"/>
        <v>0</v>
      </c>
      <c r="F456" s="40">
        <f t="shared" si="137"/>
        <v>0</v>
      </c>
      <c r="G456" s="40">
        <f t="shared" si="137"/>
        <v>0</v>
      </c>
      <c r="H456" s="40">
        <f t="shared" si="137"/>
        <v>6060</v>
      </c>
      <c r="I456" s="40">
        <f t="shared" si="137"/>
        <v>10</v>
      </c>
      <c r="J456" s="150"/>
      <c r="K456" s="150"/>
    </row>
    <row r="457" spans="1:13" s="55" customFormat="1" ht="13.5" thickBot="1">
      <c r="A457" s="17"/>
      <c r="B457" s="82"/>
      <c r="C457" s="39">
        <f>SUM(C459:C459)</f>
        <v>2932</v>
      </c>
      <c r="D457" s="39">
        <f t="shared" si="137"/>
        <v>2000</v>
      </c>
      <c r="E457" s="39">
        <f t="shared" si="137"/>
        <v>0</v>
      </c>
      <c r="F457" s="39">
        <f t="shared" si="137"/>
        <v>0</v>
      </c>
      <c r="G457" s="39">
        <f t="shared" si="137"/>
        <v>0</v>
      </c>
      <c r="H457" s="39">
        <f t="shared" si="137"/>
        <v>2000</v>
      </c>
      <c r="I457" s="39">
        <f t="shared" si="137"/>
        <v>0</v>
      </c>
      <c r="J457" s="151"/>
      <c r="K457" s="151"/>
      <c r="L457" s="76"/>
      <c r="M457" s="76"/>
    </row>
    <row r="458" spans="1:13" s="76" customFormat="1" ht="25.5" customHeight="1">
      <c r="A458" s="50" t="s">
        <v>43</v>
      </c>
      <c r="B458" s="67" t="s">
        <v>205</v>
      </c>
      <c r="C458" s="66">
        <v>9089</v>
      </c>
      <c r="D458" s="21">
        <f t="shared" ref="D458:D459" si="138">SUM(E458+F458+G458+H458+I458)</f>
        <v>6070</v>
      </c>
      <c r="E458" s="40"/>
      <c r="F458" s="40"/>
      <c r="G458" s="40"/>
      <c r="H458" s="21">
        <v>6060</v>
      </c>
      <c r="I458" s="40">
        <v>10</v>
      </c>
      <c r="J458" s="151"/>
      <c r="K458" s="151"/>
    </row>
    <row r="459" spans="1:13" s="76" customFormat="1" ht="13.5" thickBot="1">
      <c r="A459" s="51"/>
      <c r="B459" s="68" t="s">
        <v>324</v>
      </c>
      <c r="C459" s="69">
        <v>2932</v>
      </c>
      <c r="D459" s="22">
        <f t="shared" si="138"/>
        <v>2000</v>
      </c>
      <c r="E459" s="39"/>
      <c r="F459" s="39"/>
      <c r="G459" s="39"/>
      <c r="H459" s="22">
        <v>2000</v>
      </c>
      <c r="I459" s="39">
        <v>0</v>
      </c>
      <c r="J459" s="150"/>
      <c r="K459" s="150"/>
      <c r="L459" s="55"/>
      <c r="M459" s="55"/>
    </row>
    <row r="460" spans="1:13" s="55" customFormat="1" ht="13.5" customHeight="1">
      <c r="A460" s="27"/>
      <c r="B460" s="30" t="s">
        <v>79</v>
      </c>
      <c r="C460" s="40">
        <f>SUM(C462)</f>
        <v>688341</v>
      </c>
      <c r="D460" s="40">
        <f t="shared" ref="D460:I461" si="139">SUM(D462)</f>
        <v>65130</v>
      </c>
      <c r="E460" s="40">
        <f t="shared" si="139"/>
        <v>0</v>
      </c>
      <c r="F460" s="100">
        <f t="shared" si="139"/>
        <v>0</v>
      </c>
      <c r="G460" s="40">
        <f t="shared" si="139"/>
        <v>0</v>
      </c>
      <c r="H460" s="40">
        <f t="shared" si="139"/>
        <v>40431</v>
      </c>
      <c r="I460" s="40">
        <f t="shared" si="139"/>
        <v>24699</v>
      </c>
      <c r="J460" s="150"/>
      <c r="K460" s="150"/>
    </row>
    <row r="461" spans="1:13" s="55" customFormat="1" ht="13.5" thickBot="1">
      <c r="A461" s="17"/>
      <c r="B461" s="34"/>
      <c r="C461" s="39">
        <f>SUM(C463)</f>
        <v>478434</v>
      </c>
      <c r="D461" s="39">
        <f t="shared" si="139"/>
        <v>54500</v>
      </c>
      <c r="E461" s="39">
        <f t="shared" si="139"/>
        <v>0</v>
      </c>
      <c r="F461" s="65">
        <f t="shared" si="139"/>
        <v>0</v>
      </c>
      <c r="G461" s="39">
        <f t="shared" si="139"/>
        <v>0</v>
      </c>
      <c r="H461" s="39">
        <f t="shared" si="139"/>
        <v>35000</v>
      </c>
      <c r="I461" s="39">
        <f t="shared" si="139"/>
        <v>19500</v>
      </c>
      <c r="J461" s="150"/>
      <c r="K461" s="150"/>
    </row>
    <row r="462" spans="1:13" s="55" customFormat="1" ht="13.5" customHeight="1">
      <c r="A462" s="27" t="s">
        <v>15</v>
      </c>
      <c r="B462" s="12" t="s">
        <v>16</v>
      </c>
      <c r="C462" s="40">
        <f t="shared" ref="C462:I462" si="140">SUM(C464+C475)</f>
        <v>688341</v>
      </c>
      <c r="D462" s="40">
        <f t="shared" si="140"/>
        <v>65130</v>
      </c>
      <c r="E462" s="40">
        <f t="shared" si="140"/>
        <v>0</v>
      </c>
      <c r="F462" s="100">
        <f t="shared" si="140"/>
        <v>0</v>
      </c>
      <c r="G462" s="40">
        <f t="shared" si="140"/>
        <v>0</v>
      </c>
      <c r="H462" s="40">
        <f t="shared" si="140"/>
        <v>40431</v>
      </c>
      <c r="I462" s="40">
        <f t="shared" si="140"/>
        <v>24699</v>
      </c>
      <c r="J462" s="150"/>
      <c r="K462" s="150"/>
    </row>
    <row r="463" spans="1:13" s="55" customFormat="1" ht="13.5" thickBot="1">
      <c r="A463" s="17"/>
      <c r="B463" s="34"/>
      <c r="C463" s="39">
        <f>SUM(C476)</f>
        <v>478434</v>
      </c>
      <c r="D463" s="39">
        <f t="shared" ref="D463:I463" si="141">SUM(D476)</f>
        <v>54500</v>
      </c>
      <c r="E463" s="39">
        <f t="shared" si="141"/>
        <v>0</v>
      </c>
      <c r="F463" s="65">
        <f t="shared" si="141"/>
        <v>0</v>
      </c>
      <c r="G463" s="39">
        <f t="shared" si="141"/>
        <v>0</v>
      </c>
      <c r="H463" s="39">
        <f t="shared" si="141"/>
        <v>35000</v>
      </c>
      <c r="I463" s="39">
        <f t="shared" si="141"/>
        <v>19500</v>
      </c>
      <c r="J463" s="150"/>
      <c r="K463" s="150"/>
    </row>
    <row r="464" spans="1:13" s="55" customFormat="1" ht="13.5" thickBot="1">
      <c r="A464" s="17" t="s">
        <v>7</v>
      </c>
      <c r="B464" s="5" t="s">
        <v>9</v>
      </c>
      <c r="C464" s="39">
        <f t="shared" ref="C464:I464" si="142">SUM(C465:C474)</f>
        <v>11013</v>
      </c>
      <c r="D464" s="39">
        <f t="shared" si="142"/>
        <v>3269</v>
      </c>
      <c r="E464" s="39">
        <f t="shared" si="142"/>
        <v>0</v>
      </c>
      <c r="F464" s="39">
        <f t="shared" si="142"/>
        <v>0</v>
      </c>
      <c r="G464" s="39">
        <f t="shared" si="142"/>
        <v>0</v>
      </c>
      <c r="H464" s="39">
        <f t="shared" si="142"/>
        <v>1350</v>
      </c>
      <c r="I464" s="39">
        <f t="shared" si="142"/>
        <v>1919</v>
      </c>
      <c r="J464" s="151"/>
      <c r="K464" s="151"/>
      <c r="L464" s="76"/>
      <c r="M464" s="76"/>
    </row>
    <row r="465" spans="1:13" s="76" customFormat="1" ht="13.5" thickBot="1">
      <c r="A465" s="17" t="s">
        <v>43</v>
      </c>
      <c r="B465" s="25" t="s">
        <v>165</v>
      </c>
      <c r="C465" s="39">
        <v>3000</v>
      </c>
      <c r="D465" s="22">
        <f t="shared" ref="D465:D474" si="143">SUM(E465+F465+G465+H465+I465)</f>
        <v>1200</v>
      </c>
      <c r="E465" s="39"/>
      <c r="F465" s="39"/>
      <c r="G465" s="39"/>
      <c r="H465" s="22">
        <v>1200</v>
      </c>
      <c r="I465" s="39">
        <v>0</v>
      </c>
      <c r="J465" s="150"/>
      <c r="K465" s="150"/>
      <c r="L465" s="55"/>
      <c r="M465" s="55"/>
    </row>
    <row r="466" spans="1:13" s="76" customFormat="1" ht="15" customHeight="1" thickBot="1">
      <c r="A466" s="17" t="s">
        <v>42</v>
      </c>
      <c r="B466" s="25" t="s">
        <v>395</v>
      </c>
      <c r="C466" s="39">
        <v>300</v>
      </c>
      <c r="D466" s="22">
        <f t="shared" si="143"/>
        <v>100</v>
      </c>
      <c r="E466" s="39"/>
      <c r="F466" s="39"/>
      <c r="G466" s="39"/>
      <c r="H466" s="22"/>
      <c r="I466" s="39">
        <v>100</v>
      </c>
      <c r="J466" s="151"/>
      <c r="K466" s="151"/>
    </row>
    <row r="467" spans="1:13" s="55" customFormat="1" ht="15" customHeight="1" thickBot="1">
      <c r="A467" s="17" t="s">
        <v>44</v>
      </c>
      <c r="B467" s="25" t="s">
        <v>423</v>
      </c>
      <c r="C467" s="39">
        <v>963</v>
      </c>
      <c r="D467" s="22">
        <f t="shared" si="143"/>
        <v>83</v>
      </c>
      <c r="E467" s="39"/>
      <c r="F467" s="39"/>
      <c r="G467" s="39"/>
      <c r="H467" s="22"/>
      <c r="I467" s="39">
        <v>83</v>
      </c>
      <c r="J467" s="151"/>
      <c r="K467" s="150"/>
    </row>
    <row r="468" spans="1:13" s="55" customFormat="1" ht="15" customHeight="1" thickBot="1">
      <c r="A468" s="17" t="s">
        <v>45</v>
      </c>
      <c r="B468" s="25" t="s">
        <v>172</v>
      </c>
      <c r="C468" s="39">
        <v>300</v>
      </c>
      <c r="D468" s="22">
        <f t="shared" si="143"/>
        <v>150</v>
      </c>
      <c r="E468" s="39"/>
      <c r="F468" s="39"/>
      <c r="G468" s="39"/>
      <c r="H468" s="22">
        <v>150</v>
      </c>
      <c r="I468" s="39">
        <v>0</v>
      </c>
      <c r="J468" s="150"/>
      <c r="K468" s="150"/>
    </row>
    <row r="469" spans="1:13" s="55" customFormat="1" ht="15" customHeight="1" thickBot="1">
      <c r="A469" s="17" t="s">
        <v>46</v>
      </c>
      <c r="B469" s="25" t="s">
        <v>418</v>
      </c>
      <c r="C469" s="39">
        <v>400</v>
      </c>
      <c r="D469" s="22">
        <f t="shared" si="143"/>
        <v>300</v>
      </c>
      <c r="E469" s="39"/>
      <c r="F469" s="39"/>
      <c r="G469" s="39"/>
      <c r="H469" s="22"/>
      <c r="I469" s="39">
        <v>300</v>
      </c>
      <c r="J469" s="150"/>
      <c r="K469" s="150"/>
    </row>
    <row r="470" spans="1:13" s="55" customFormat="1" ht="53.25" customHeight="1" thickBot="1">
      <c r="A470" s="17" t="s">
        <v>47</v>
      </c>
      <c r="B470" s="25" t="s">
        <v>449</v>
      </c>
      <c r="C470" s="39">
        <v>500</v>
      </c>
      <c r="D470" s="22">
        <f t="shared" ref="D470" si="144">SUM(E470+F470+G470+H470+I470)</f>
        <v>350</v>
      </c>
      <c r="E470" s="39"/>
      <c r="F470" s="39"/>
      <c r="G470" s="39"/>
      <c r="H470" s="22"/>
      <c r="I470" s="39">
        <v>350</v>
      </c>
      <c r="J470" s="150"/>
      <c r="K470" s="150"/>
    </row>
    <row r="471" spans="1:13" s="55" customFormat="1" ht="77.25" customHeight="1" thickBot="1">
      <c r="A471" s="17" t="s">
        <v>48</v>
      </c>
      <c r="B471" s="25" t="s">
        <v>450</v>
      </c>
      <c r="C471" s="39">
        <v>500</v>
      </c>
      <c r="D471" s="22">
        <f t="shared" ref="D471:D472" si="145">SUM(E471+F471+G471+H471+I471)</f>
        <v>350</v>
      </c>
      <c r="E471" s="39"/>
      <c r="F471" s="39"/>
      <c r="G471" s="39"/>
      <c r="H471" s="22"/>
      <c r="I471" s="39">
        <v>350</v>
      </c>
      <c r="J471" s="150"/>
      <c r="K471" s="150"/>
    </row>
    <row r="472" spans="1:13" s="55" customFormat="1" ht="15" customHeight="1" thickBot="1">
      <c r="A472" s="17" t="s">
        <v>49</v>
      </c>
      <c r="B472" s="25" t="s">
        <v>451</v>
      </c>
      <c r="C472" s="39">
        <v>300</v>
      </c>
      <c r="D472" s="22">
        <f t="shared" si="145"/>
        <v>100</v>
      </c>
      <c r="E472" s="39"/>
      <c r="F472" s="39"/>
      <c r="G472" s="39"/>
      <c r="H472" s="22"/>
      <c r="I472" s="39">
        <v>100</v>
      </c>
      <c r="J472" s="150"/>
      <c r="K472" s="150"/>
    </row>
    <row r="473" spans="1:13" s="55" customFormat="1" ht="13.5" thickBot="1">
      <c r="A473" s="17" t="s">
        <v>51</v>
      </c>
      <c r="B473" s="25" t="s">
        <v>135</v>
      </c>
      <c r="C473" s="39">
        <v>4250</v>
      </c>
      <c r="D473" s="22">
        <f>SUM(E473+F473+G473+H473+I473)</f>
        <v>316</v>
      </c>
      <c r="E473" s="39"/>
      <c r="F473" s="39"/>
      <c r="G473" s="39"/>
      <c r="H473" s="22"/>
      <c r="I473" s="39">
        <v>316</v>
      </c>
      <c r="J473" s="150"/>
      <c r="K473" s="150"/>
    </row>
    <row r="474" spans="1:13" s="55" customFormat="1" ht="13.5" thickBot="1">
      <c r="A474" s="17" t="s">
        <v>61</v>
      </c>
      <c r="B474" s="25" t="s">
        <v>288</v>
      </c>
      <c r="C474" s="39">
        <v>500</v>
      </c>
      <c r="D474" s="22">
        <f t="shared" si="143"/>
        <v>320</v>
      </c>
      <c r="E474" s="39"/>
      <c r="F474" s="39"/>
      <c r="G474" s="39"/>
      <c r="H474" s="22"/>
      <c r="I474" s="39">
        <v>320</v>
      </c>
      <c r="J474" s="150"/>
      <c r="K474" s="150"/>
    </row>
    <row r="475" spans="1:13" s="55" customFormat="1" ht="13.5" customHeight="1">
      <c r="A475" s="27" t="s">
        <v>11</v>
      </c>
      <c r="B475" s="105" t="s">
        <v>12</v>
      </c>
      <c r="C475" s="40">
        <f>SUM(C477+C479+C481+C483+C485+C487+C489+C491+C493)</f>
        <v>677328</v>
      </c>
      <c r="D475" s="40">
        <f t="shared" ref="D475:I476" si="146">SUM(D477+D479+D481+D483+D485+D487+D489+D491+D493)</f>
        <v>61861</v>
      </c>
      <c r="E475" s="40">
        <f t="shared" si="146"/>
        <v>0</v>
      </c>
      <c r="F475" s="40">
        <f t="shared" si="146"/>
        <v>0</v>
      </c>
      <c r="G475" s="40">
        <f t="shared" si="146"/>
        <v>0</v>
      </c>
      <c r="H475" s="40">
        <f t="shared" si="146"/>
        <v>39081</v>
      </c>
      <c r="I475" s="40">
        <f t="shared" si="146"/>
        <v>22780</v>
      </c>
      <c r="J475" s="150"/>
      <c r="K475" s="150"/>
    </row>
    <row r="476" spans="1:13" s="55" customFormat="1" ht="13.5" thickBot="1">
      <c r="A476" s="17"/>
      <c r="B476" s="82"/>
      <c r="C476" s="39">
        <f>SUM(C478+C480+C482+C484+C486+C488+C490+C492+C494)</f>
        <v>478434</v>
      </c>
      <c r="D476" s="39">
        <f t="shared" si="146"/>
        <v>54500</v>
      </c>
      <c r="E476" s="39">
        <f t="shared" si="146"/>
        <v>0</v>
      </c>
      <c r="F476" s="39">
        <f t="shared" si="146"/>
        <v>0</v>
      </c>
      <c r="G476" s="39">
        <f t="shared" si="146"/>
        <v>0</v>
      </c>
      <c r="H476" s="39">
        <f t="shared" si="146"/>
        <v>35000</v>
      </c>
      <c r="I476" s="39">
        <f t="shared" si="146"/>
        <v>19500</v>
      </c>
      <c r="J476" s="151"/>
      <c r="K476" s="151"/>
      <c r="L476" s="76"/>
      <c r="M476" s="76"/>
    </row>
    <row r="477" spans="1:13" s="76" customFormat="1" ht="18" customHeight="1">
      <c r="A477" s="50" t="s">
        <v>43</v>
      </c>
      <c r="B477" s="67" t="s">
        <v>146</v>
      </c>
      <c r="C477" s="66">
        <v>62521</v>
      </c>
      <c r="D477" s="21">
        <f t="shared" ref="D477:D494" si="147">SUM(E477+F477+G477+H477+I477)</f>
        <v>20280</v>
      </c>
      <c r="E477" s="40"/>
      <c r="F477" s="40"/>
      <c r="G477" s="40"/>
      <c r="H477" s="21"/>
      <c r="I477" s="40">
        <v>20280</v>
      </c>
      <c r="J477" s="151"/>
      <c r="K477" s="151"/>
    </row>
    <row r="478" spans="1:13" s="76" customFormat="1" ht="13.5" thickBot="1">
      <c r="A478" s="51"/>
      <c r="B478" s="68" t="s">
        <v>439</v>
      </c>
      <c r="C478" s="69">
        <v>55484</v>
      </c>
      <c r="D478" s="22">
        <f t="shared" si="147"/>
        <v>19000</v>
      </c>
      <c r="E478" s="39"/>
      <c r="F478" s="39"/>
      <c r="G478" s="39"/>
      <c r="H478" s="22"/>
      <c r="I478" s="39">
        <v>19000</v>
      </c>
      <c r="J478" s="151"/>
      <c r="K478" s="151"/>
    </row>
    <row r="479" spans="1:13" s="76" customFormat="1" ht="18" customHeight="1">
      <c r="A479" s="50" t="s">
        <v>44</v>
      </c>
      <c r="B479" s="67" t="s">
        <v>289</v>
      </c>
      <c r="C479" s="66">
        <v>21145</v>
      </c>
      <c r="D479" s="21">
        <f t="shared" si="147"/>
        <v>500</v>
      </c>
      <c r="E479" s="40"/>
      <c r="F479" s="40"/>
      <c r="G479" s="40"/>
      <c r="H479" s="21"/>
      <c r="I479" s="40">
        <v>500</v>
      </c>
      <c r="J479" s="151"/>
      <c r="K479" s="151"/>
    </row>
    <row r="480" spans="1:13" s="76" customFormat="1" ht="13.5" thickBot="1">
      <c r="A480" s="51"/>
      <c r="B480" s="68" t="s">
        <v>327</v>
      </c>
      <c r="C480" s="69">
        <v>14217</v>
      </c>
      <c r="D480" s="22">
        <f t="shared" si="147"/>
        <v>500</v>
      </c>
      <c r="E480" s="39"/>
      <c r="F480" s="39"/>
      <c r="G480" s="39"/>
      <c r="H480" s="22"/>
      <c r="I480" s="39">
        <v>500</v>
      </c>
      <c r="J480" s="151"/>
      <c r="K480" s="151"/>
    </row>
    <row r="481" spans="1:13" s="76" customFormat="1" ht="28.5" customHeight="1">
      <c r="A481" s="50" t="s">
        <v>45</v>
      </c>
      <c r="B481" s="67" t="s">
        <v>264</v>
      </c>
      <c r="C481" s="66">
        <v>84084</v>
      </c>
      <c r="D481" s="21">
        <f t="shared" si="147"/>
        <v>40</v>
      </c>
      <c r="E481" s="40"/>
      <c r="F481" s="40"/>
      <c r="G481" s="40"/>
      <c r="H481" s="21"/>
      <c r="I481" s="40">
        <v>40</v>
      </c>
      <c r="J481" s="151"/>
      <c r="K481" s="151"/>
    </row>
    <row r="482" spans="1:13" s="76" customFormat="1" ht="13.5" thickBot="1">
      <c r="A482" s="51"/>
      <c r="B482" s="68" t="s">
        <v>155</v>
      </c>
      <c r="C482" s="69">
        <v>77723</v>
      </c>
      <c r="D482" s="22">
        <f t="shared" si="147"/>
        <v>0</v>
      </c>
      <c r="E482" s="39"/>
      <c r="F482" s="39"/>
      <c r="G482" s="39"/>
      <c r="H482" s="22"/>
      <c r="I482" s="39">
        <v>0</v>
      </c>
      <c r="J482" s="151"/>
      <c r="K482" s="151"/>
    </row>
    <row r="483" spans="1:13" s="76" customFormat="1" ht="28.5" customHeight="1">
      <c r="A483" s="50" t="s">
        <v>46</v>
      </c>
      <c r="B483" s="67" t="s">
        <v>151</v>
      </c>
      <c r="C483" s="66">
        <v>63371</v>
      </c>
      <c r="D483" s="21">
        <f t="shared" si="147"/>
        <v>10</v>
      </c>
      <c r="E483" s="40"/>
      <c r="F483" s="40"/>
      <c r="G483" s="40"/>
      <c r="H483" s="21"/>
      <c r="I483" s="40">
        <v>10</v>
      </c>
      <c r="J483" s="151"/>
      <c r="K483" s="151"/>
    </row>
    <row r="484" spans="1:13" s="76" customFormat="1" ht="13.5" thickBot="1">
      <c r="A484" s="51"/>
      <c r="B484" s="68" t="s">
        <v>152</v>
      </c>
      <c r="C484" s="69">
        <v>57064</v>
      </c>
      <c r="D484" s="22">
        <f t="shared" si="147"/>
        <v>0</v>
      </c>
      <c r="E484" s="39"/>
      <c r="F484" s="39"/>
      <c r="G484" s="39"/>
      <c r="H484" s="22"/>
      <c r="I484" s="39">
        <v>0</v>
      </c>
      <c r="J484" s="151"/>
      <c r="K484" s="151"/>
    </row>
    <row r="485" spans="1:13" s="76" customFormat="1" ht="29.25" customHeight="1">
      <c r="A485" s="50" t="s">
        <v>47</v>
      </c>
      <c r="B485" s="67" t="s">
        <v>154</v>
      </c>
      <c r="C485" s="66">
        <v>102127</v>
      </c>
      <c r="D485" s="21">
        <f t="shared" si="147"/>
        <v>1910</v>
      </c>
      <c r="E485" s="40"/>
      <c r="F485" s="40"/>
      <c r="G485" s="40"/>
      <c r="H485" s="21"/>
      <c r="I485" s="40">
        <v>1910</v>
      </c>
      <c r="J485" s="151"/>
      <c r="K485" s="151"/>
    </row>
    <row r="486" spans="1:13" s="76" customFormat="1" ht="13.5" thickBot="1">
      <c r="A486" s="51"/>
      <c r="B486" s="68" t="s">
        <v>153</v>
      </c>
      <c r="C486" s="69">
        <v>94275</v>
      </c>
      <c r="D486" s="22">
        <f t="shared" si="147"/>
        <v>0</v>
      </c>
      <c r="E486" s="39"/>
      <c r="F486" s="39"/>
      <c r="G486" s="39"/>
      <c r="H486" s="22"/>
      <c r="I486" s="39">
        <v>0</v>
      </c>
      <c r="J486" s="150"/>
      <c r="K486" s="150"/>
      <c r="L486" s="55"/>
      <c r="M486" s="55"/>
    </row>
    <row r="487" spans="1:13" s="76" customFormat="1" ht="15.75" customHeight="1">
      <c r="A487" s="50" t="s">
        <v>48</v>
      </c>
      <c r="B487" s="67" t="s">
        <v>357</v>
      </c>
      <c r="C487" s="66">
        <v>5890</v>
      </c>
      <c r="D487" s="21">
        <f t="shared" si="147"/>
        <v>10</v>
      </c>
      <c r="E487" s="40"/>
      <c r="F487" s="40"/>
      <c r="G487" s="40"/>
      <c r="H487" s="21"/>
      <c r="I487" s="40">
        <v>10</v>
      </c>
      <c r="J487" s="151"/>
      <c r="K487" s="151"/>
    </row>
    <row r="488" spans="1:13" s="76" customFormat="1" ht="13.5" thickBot="1">
      <c r="A488" s="51"/>
      <c r="B488" s="68" t="s">
        <v>422</v>
      </c>
      <c r="C488" s="69">
        <v>3560</v>
      </c>
      <c r="D488" s="22">
        <f t="shared" si="147"/>
        <v>0</v>
      </c>
      <c r="E488" s="39"/>
      <c r="F488" s="39"/>
      <c r="G488" s="39"/>
      <c r="H488" s="22"/>
      <c r="I488" s="39">
        <v>0</v>
      </c>
      <c r="J488" s="151"/>
      <c r="K488" s="151"/>
    </row>
    <row r="489" spans="1:13" s="55" customFormat="1" ht="36.75" customHeight="1">
      <c r="A489" s="50" t="s">
        <v>50</v>
      </c>
      <c r="B489" s="67" t="s">
        <v>351</v>
      </c>
      <c r="C489" s="66">
        <v>90270</v>
      </c>
      <c r="D489" s="21">
        <f t="shared" si="147"/>
        <v>10010</v>
      </c>
      <c r="E489" s="40"/>
      <c r="F489" s="40"/>
      <c r="G489" s="40"/>
      <c r="H489" s="21">
        <v>10000</v>
      </c>
      <c r="I489" s="40">
        <v>10</v>
      </c>
      <c r="J489" s="150"/>
      <c r="K489" s="150"/>
    </row>
    <row r="490" spans="1:13" s="55" customFormat="1" ht="13.5" thickBot="1">
      <c r="A490" s="51"/>
      <c r="B490" s="68" t="s">
        <v>413</v>
      </c>
      <c r="C490" s="69">
        <v>48361</v>
      </c>
      <c r="D490" s="22">
        <f t="shared" si="147"/>
        <v>10000</v>
      </c>
      <c r="E490" s="39"/>
      <c r="F490" s="39"/>
      <c r="G490" s="39"/>
      <c r="H490" s="22">
        <v>10000</v>
      </c>
      <c r="I490" s="39">
        <v>0</v>
      </c>
      <c r="J490" s="150"/>
      <c r="K490" s="150"/>
    </row>
    <row r="491" spans="1:13" s="55" customFormat="1" ht="36.75" customHeight="1">
      <c r="A491" s="50" t="s">
        <v>51</v>
      </c>
      <c r="B491" s="67" t="s">
        <v>391</v>
      </c>
      <c r="C491" s="66">
        <v>159916</v>
      </c>
      <c r="D491" s="21">
        <f t="shared" si="147"/>
        <v>15010</v>
      </c>
      <c r="E491" s="40"/>
      <c r="F491" s="40"/>
      <c r="G491" s="40"/>
      <c r="H491" s="21">
        <v>15000</v>
      </c>
      <c r="I491" s="40">
        <v>10</v>
      </c>
      <c r="J491" s="150"/>
      <c r="K491" s="150"/>
    </row>
    <row r="492" spans="1:13" s="55" customFormat="1" ht="13.5" thickBot="1">
      <c r="A492" s="51"/>
      <c r="B492" s="68" t="s">
        <v>414</v>
      </c>
      <c r="C492" s="148">
        <v>79579</v>
      </c>
      <c r="D492" s="22">
        <f t="shared" si="147"/>
        <v>15000</v>
      </c>
      <c r="E492" s="39"/>
      <c r="F492" s="39"/>
      <c r="G492" s="39"/>
      <c r="H492" s="22">
        <v>15000</v>
      </c>
      <c r="I492" s="39">
        <v>0</v>
      </c>
      <c r="J492" s="150"/>
      <c r="K492" s="150"/>
    </row>
    <row r="493" spans="1:13" s="55" customFormat="1" ht="29.25" customHeight="1">
      <c r="A493" s="50" t="s">
        <v>52</v>
      </c>
      <c r="B493" s="67" t="s">
        <v>349</v>
      </c>
      <c r="C493" s="66">
        <v>88004</v>
      </c>
      <c r="D493" s="21">
        <f t="shared" si="147"/>
        <v>14091</v>
      </c>
      <c r="E493" s="40"/>
      <c r="F493" s="40"/>
      <c r="G493" s="40"/>
      <c r="H493" s="21">
        <v>14081</v>
      </c>
      <c r="I493" s="40">
        <v>10</v>
      </c>
      <c r="J493" s="150"/>
      <c r="K493" s="150"/>
    </row>
    <row r="494" spans="1:13" s="55" customFormat="1" ht="13.5" thickBot="1">
      <c r="A494" s="51"/>
      <c r="B494" s="68" t="s">
        <v>350</v>
      </c>
      <c r="C494" s="69">
        <v>48171</v>
      </c>
      <c r="D494" s="22">
        <f t="shared" si="147"/>
        <v>10000</v>
      </c>
      <c r="E494" s="39"/>
      <c r="F494" s="39"/>
      <c r="G494" s="39"/>
      <c r="H494" s="22">
        <v>10000</v>
      </c>
      <c r="I494" s="39">
        <v>0</v>
      </c>
      <c r="J494" s="150"/>
      <c r="K494" s="150"/>
    </row>
    <row r="495" spans="1:13" s="55" customFormat="1" ht="13.5" customHeight="1">
      <c r="A495" s="27"/>
      <c r="B495" s="30" t="s">
        <v>86</v>
      </c>
      <c r="C495" s="40">
        <f t="shared" ref="C495:I496" si="148">SUM(C497+C503)</f>
        <v>18448</v>
      </c>
      <c r="D495" s="40">
        <f t="shared" si="148"/>
        <v>14409</v>
      </c>
      <c r="E495" s="40">
        <f t="shared" si="148"/>
        <v>0</v>
      </c>
      <c r="F495" s="40">
        <f t="shared" si="148"/>
        <v>0</v>
      </c>
      <c r="G495" s="40">
        <f t="shared" si="148"/>
        <v>0</v>
      </c>
      <c r="H495" s="40">
        <f t="shared" si="148"/>
        <v>13619</v>
      </c>
      <c r="I495" s="40">
        <f t="shared" si="148"/>
        <v>790</v>
      </c>
      <c r="J495" s="150"/>
      <c r="K495" s="150"/>
    </row>
    <row r="496" spans="1:13" s="55" customFormat="1" ht="13.5" thickBot="1">
      <c r="A496" s="17"/>
      <c r="B496" s="34"/>
      <c r="C496" s="39">
        <f t="shared" si="148"/>
        <v>15985</v>
      </c>
      <c r="D496" s="39">
        <f t="shared" si="148"/>
        <v>13600</v>
      </c>
      <c r="E496" s="39">
        <f t="shared" si="148"/>
        <v>0</v>
      </c>
      <c r="F496" s="39">
        <f t="shared" si="148"/>
        <v>0</v>
      </c>
      <c r="G496" s="39">
        <f t="shared" si="148"/>
        <v>0</v>
      </c>
      <c r="H496" s="39">
        <f t="shared" si="148"/>
        <v>13000</v>
      </c>
      <c r="I496" s="39">
        <f t="shared" si="148"/>
        <v>600</v>
      </c>
      <c r="J496" s="150"/>
      <c r="K496" s="150"/>
    </row>
    <row r="497" spans="1:13" s="55" customFormat="1" ht="12.75">
      <c r="A497" s="27" t="s">
        <v>14</v>
      </c>
      <c r="B497" s="12" t="s">
        <v>113</v>
      </c>
      <c r="C497" s="40">
        <f>SUM(C499+C501)</f>
        <v>17548</v>
      </c>
      <c r="D497" s="40">
        <f t="shared" ref="D497:I498" si="149">SUM(D499+D501)</f>
        <v>14124</v>
      </c>
      <c r="E497" s="40">
        <f t="shared" si="149"/>
        <v>0</v>
      </c>
      <c r="F497" s="40">
        <f t="shared" si="149"/>
        <v>0</v>
      </c>
      <c r="G497" s="40">
        <f t="shared" si="149"/>
        <v>0</v>
      </c>
      <c r="H497" s="40">
        <f t="shared" si="149"/>
        <v>13619</v>
      </c>
      <c r="I497" s="40">
        <f t="shared" si="149"/>
        <v>505</v>
      </c>
      <c r="J497" s="150"/>
      <c r="K497" s="150"/>
    </row>
    <row r="498" spans="1:13" s="55" customFormat="1" ht="13.5" thickBot="1">
      <c r="A498" s="17"/>
      <c r="B498" s="12"/>
      <c r="C498" s="39">
        <f>SUM(C500+C502)</f>
        <v>15585</v>
      </c>
      <c r="D498" s="39">
        <f t="shared" si="149"/>
        <v>13400</v>
      </c>
      <c r="E498" s="39">
        <f t="shared" si="149"/>
        <v>0</v>
      </c>
      <c r="F498" s="39">
        <f t="shared" si="149"/>
        <v>0</v>
      </c>
      <c r="G498" s="39">
        <f t="shared" si="149"/>
        <v>0</v>
      </c>
      <c r="H498" s="39">
        <f t="shared" si="149"/>
        <v>13000</v>
      </c>
      <c r="I498" s="39">
        <f t="shared" si="149"/>
        <v>400</v>
      </c>
      <c r="J498" s="158"/>
      <c r="K498" s="158"/>
      <c r="L498" s="117"/>
      <c r="M498" s="117"/>
    </row>
    <row r="499" spans="1:13" s="117" customFormat="1" ht="27.75" customHeight="1">
      <c r="A499" s="109" t="s">
        <v>43</v>
      </c>
      <c r="B499" s="67" t="s">
        <v>201</v>
      </c>
      <c r="C499" s="110">
        <v>9345</v>
      </c>
      <c r="D499" s="90">
        <f t="shared" ref="D499:D502" si="150">SUM(E499+F499+G499+H499+I499)</f>
        <v>7751</v>
      </c>
      <c r="E499" s="91"/>
      <c r="F499" s="91"/>
      <c r="G499" s="91"/>
      <c r="H499" s="90">
        <v>7251</v>
      </c>
      <c r="I499" s="91">
        <v>500</v>
      </c>
      <c r="J499" s="158"/>
      <c r="K499" s="158"/>
    </row>
    <row r="500" spans="1:13" s="117" customFormat="1" ht="13.5" thickBot="1">
      <c r="A500" s="111"/>
      <c r="B500" s="68" t="s">
        <v>296</v>
      </c>
      <c r="C500" s="112">
        <v>8345</v>
      </c>
      <c r="D500" s="95">
        <f t="shared" si="150"/>
        <v>7400</v>
      </c>
      <c r="E500" s="94"/>
      <c r="F500" s="94"/>
      <c r="G500" s="94"/>
      <c r="H500" s="95">
        <v>7000</v>
      </c>
      <c r="I500" s="94">
        <v>400</v>
      </c>
      <c r="J500" s="158"/>
      <c r="K500" s="158"/>
    </row>
    <row r="501" spans="1:13" s="117" customFormat="1" ht="27" customHeight="1">
      <c r="A501" s="109" t="s">
        <v>42</v>
      </c>
      <c r="B501" s="67" t="s">
        <v>200</v>
      </c>
      <c r="C501" s="110">
        <v>8203</v>
      </c>
      <c r="D501" s="90">
        <f t="shared" si="150"/>
        <v>6373</v>
      </c>
      <c r="E501" s="91"/>
      <c r="F501" s="91"/>
      <c r="G501" s="91"/>
      <c r="H501" s="90">
        <v>6368</v>
      </c>
      <c r="I501" s="91">
        <v>5</v>
      </c>
      <c r="J501" s="158"/>
      <c r="K501" s="158"/>
    </row>
    <row r="502" spans="1:13" s="117" customFormat="1" ht="13.5" thickBot="1">
      <c r="A502" s="111"/>
      <c r="B502" s="68" t="s">
        <v>297</v>
      </c>
      <c r="C502" s="112">
        <v>7240</v>
      </c>
      <c r="D502" s="95">
        <f t="shared" si="150"/>
        <v>6000</v>
      </c>
      <c r="E502" s="94"/>
      <c r="F502" s="94"/>
      <c r="G502" s="94"/>
      <c r="H502" s="95">
        <v>6000</v>
      </c>
      <c r="I502" s="94">
        <v>0</v>
      </c>
      <c r="J502" s="150"/>
      <c r="K502" s="150"/>
      <c r="L502" s="55"/>
      <c r="M502" s="55"/>
    </row>
    <row r="503" spans="1:13" s="55" customFormat="1" ht="13.5" customHeight="1">
      <c r="A503" s="27" t="s">
        <v>15</v>
      </c>
      <c r="B503" s="12" t="s">
        <v>16</v>
      </c>
      <c r="C503" s="40">
        <f>SUM(C505+C507)</f>
        <v>900</v>
      </c>
      <c r="D503" s="40">
        <f t="shared" ref="D503:I503" si="151">SUM(D505+D507)</f>
        <v>285</v>
      </c>
      <c r="E503" s="40">
        <f t="shared" si="151"/>
        <v>0</v>
      </c>
      <c r="F503" s="40">
        <f t="shared" si="151"/>
        <v>0</v>
      </c>
      <c r="G503" s="40">
        <f t="shared" si="151"/>
        <v>0</v>
      </c>
      <c r="H503" s="40">
        <f t="shared" si="151"/>
        <v>0</v>
      </c>
      <c r="I503" s="40">
        <f t="shared" si="151"/>
        <v>285</v>
      </c>
      <c r="J503" s="150"/>
      <c r="K503" s="150"/>
    </row>
    <row r="504" spans="1:13" s="55" customFormat="1" ht="13.5" thickBot="1">
      <c r="A504" s="17"/>
      <c r="B504" s="34"/>
      <c r="C504" s="39">
        <f>SUM(C508)</f>
        <v>400</v>
      </c>
      <c r="D504" s="39">
        <f t="shared" ref="D504:I504" si="152">SUM(D508)</f>
        <v>200</v>
      </c>
      <c r="E504" s="39">
        <f t="shared" si="152"/>
        <v>0</v>
      </c>
      <c r="F504" s="39">
        <f t="shared" si="152"/>
        <v>0</v>
      </c>
      <c r="G504" s="39">
        <f t="shared" si="152"/>
        <v>0</v>
      </c>
      <c r="H504" s="39">
        <f t="shared" si="152"/>
        <v>0</v>
      </c>
      <c r="I504" s="39">
        <f t="shared" si="152"/>
        <v>200</v>
      </c>
      <c r="J504" s="150"/>
      <c r="K504" s="150"/>
    </row>
    <row r="505" spans="1:13" s="55" customFormat="1" ht="14.25" customHeight="1" thickBot="1">
      <c r="A505" s="17" t="s">
        <v>7</v>
      </c>
      <c r="B505" s="5" t="s">
        <v>9</v>
      </c>
      <c r="C505" s="39">
        <f t="shared" ref="C505:I505" si="153">SUM(C506:C506)</f>
        <v>400</v>
      </c>
      <c r="D505" s="39">
        <f t="shared" si="153"/>
        <v>50</v>
      </c>
      <c r="E505" s="39">
        <f t="shared" si="153"/>
        <v>0</v>
      </c>
      <c r="F505" s="39">
        <f t="shared" si="153"/>
        <v>0</v>
      </c>
      <c r="G505" s="39">
        <f t="shared" si="153"/>
        <v>0</v>
      </c>
      <c r="H505" s="39">
        <f t="shared" si="153"/>
        <v>0</v>
      </c>
      <c r="I505" s="39">
        <f t="shared" si="153"/>
        <v>50</v>
      </c>
      <c r="J505" s="151"/>
      <c r="K505" s="151"/>
      <c r="L505" s="76"/>
      <c r="M505" s="76"/>
    </row>
    <row r="506" spans="1:13" s="76" customFormat="1" ht="39" thickBot="1">
      <c r="A506" s="17" t="s">
        <v>45</v>
      </c>
      <c r="B506" s="25" t="s">
        <v>238</v>
      </c>
      <c r="C506" s="39">
        <v>400</v>
      </c>
      <c r="D506" s="22">
        <f t="shared" ref="D506" si="154">SUM(E506+F506+G506+H506+I506)</f>
        <v>50</v>
      </c>
      <c r="E506" s="39"/>
      <c r="F506" s="39"/>
      <c r="G506" s="39"/>
      <c r="H506" s="22"/>
      <c r="I506" s="39">
        <v>50</v>
      </c>
      <c r="J506" s="151"/>
      <c r="K506" s="150"/>
      <c r="L506" s="55"/>
      <c r="M506" s="55"/>
    </row>
    <row r="507" spans="1:13" s="55" customFormat="1" ht="13.5" customHeight="1">
      <c r="A507" s="16" t="s">
        <v>11</v>
      </c>
      <c r="B507" s="33" t="s">
        <v>12</v>
      </c>
      <c r="C507" s="40">
        <f>SUM(C509)</f>
        <v>500</v>
      </c>
      <c r="D507" s="40">
        <f t="shared" ref="D507:I508" si="155">SUM(D509)</f>
        <v>235</v>
      </c>
      <c r="E507" s="40">
        <f t="shared" si="155"/>
        <v>0</v>
      </c>
      <c r="F507" s="40">
        <f t="shared" si="155"/>
        <v>0</v>
      </c>
      <c r="G507" s="40">
        <f t="shared" si="155"/>
        <v>0</v>
      </c>
      <c r="H507" s="40">
        <f t="shared" si="155"/>
        <v>0</v>
      </c>
      <c r="I507" s="40">
        <f t="shared" si="155"/>
        <v>235</v>
      </c>
      <c r="J507" s="150"/>
      <c r="K507" s="150"/>
    </row>
    <row r="508" spans="1:13" s="55" customFormat="1" ht="14.25" customHeight="1" thickBot="1">
      <c r="A508" s="17"/>
      <c r="B508" s="34"/>
      <c r="C508" s="39">
        <f>SUM(C510)</f>
        <v>400</v>
      </c>
      <c r="D508" s="39">
        <f t="shared" si="155"/>
        <v>200</v>
      </c>
      <c r="E508" s="39">
        <f t="shared" si="155"/>
        <v>0</v>
      </c>
      <c r="F508" s="39">
        <f t="shared" si="155"/>
        <v>0</v>
      </c>
      <c r="G508" s="39">
        <f t="shared" si="155"/>
        <v>0</v>
      </c>
      <c r="H508" s="39">
        <f t="shared" si="155"/>
        <v>0</v>
      </c>
      <c r="I508" s="39">
        <f t="shared" si="155"/>
        <v>200</v>
      </c>
      <c r="J508" s="160"/>
      <c r="K508" s="160"/>
      <c r="L508" s="119"/>
      <c r="M508" s="119"/>
    </row>
    <row r="509" spans="1:13" s="119" customFormat="1">
      <c r="A509" s="16" t="s">
        <v>42</v>
      </c>
      <c r="B509" s="33" t="s">
        <v>276</v>
      </c>
      <c r="C509" s="38">
        <v>500</v>
      </c>
      <c r="D509" s="37">
        <f>SUM(E509+F509+G509+H509+I509)</f>
        <v>235</v>
      </c>
      <c r="E509" s="38"/>
      <c r="F509" s="38"/>
      <c r="G509" s="38"/>
      <c r="H509" s="37"/>
      <c r="I509" s="38">
        <v>235</v>
      </c>
      <c r="J509" s="160"/>
      <c r="K509" s="160"/>
    </row>
    <row r="510" spans="1:13" s="119" customFormat="1" ht="15" thickBot="1">
      <c r="A510" s="17"/>
      <c r="B510" s="34"/>
      <c r="C510" s="39">
        <v>400</v>
      </c>
      <c r="D510" s="22">
        <f>SUM(E510+F510+G510+H510+I510)</f>
        <v>200</v>
      </c>
      <c r="E510" s="39"/>
      <c r="F510" s="39"/>
      <c r="G510" s="39"/>
      <c r="H510" s="22"/>
      <c r="I510" s="39">
        <v>200</v>
      </c>
      <c r="J510" s="160"/>
      <c r="K510" s="160"/>
    </row>
    <row r="511" spans="1:13" s="119" customFormat="1">
      <c r="A511" s="120"/>
      <c r="B511" s="12"/>
      <c r="C511" s="13"/>
      <c r="D511" s="13"/>
      <c r="E511" s="13"/>
      <c r="F511" s="13"/>
      <c r="G511" s="13"/>
      <c r="H511" s="13"/>
      <c r="I511" s="13"/>
    </row>
    <row r="512" spans="1:13" s="119" customFormat="1">
      <c r="A512" s="120"/>
      <c r="B512" s="12"/>
      <c r="C512" s="13"/>
      <c r="D512" s="13"/>
      <c r="E512" s="13"/>
      <c r="F512" s="13"/>
      <c r="G512" s="13"/>
      <c r="H512" s="13"/>
      <c r="I512" s="13"/>
      <c r="J512" s="55"/>
      <c r="K512" s="55"/>
      <c r="L512" s="55"/>
      <c r="M512" s="55"/>
    </row>
    <row r="513" spans="1:13" s="55" customFormat="1" ht="12.75">
      <c r="A513" s="9"/>
      <c r="B513" s="12" t="s">
        <v>331</v>
      </c>
      <c r="C513" s="12"/>
      <c r="E513" s="12"/>
      <c r="F513" s="12"/>
      <c r="G513" s="12"/>
      <c r="H513" s="12"/>
    </row>
    <row r="514" spans="1:13" s="55" customFormat="1" ht="12.75">
      <c r="A514" s="9"/>
      <c r="B514" s="12" t="s">
        <v>262</v>
      </c>
      <c r="C514" s="12"/>
      <c r="D514" s="12" t="s">
        <v>128</v>
      </c>
      <c r="E514" s="12"/>
      <c r="F514" s="12"/>
      <c r="G514" s="12"/>
      <c r="H514" s="12" t="s">
        <v>147</v>
      </c>
      <c r="I514" s="12"/>
    </row>
    <row r="515" spans="1:13" s="55" customFormat="1" ht="12.75">
      <c r="A515" s="9"/>
      <c r="C515" s="12"/>
      <c r="D515" s="12" t="s">
        <v>307</v>
      </c>
      <c r="E515" s="12"/>
      <c r="F515" s="12"/>
      <c r="G515" s="12"/>
      <c r="H515" s="12" t="s">
        <v>355</v>
      </c>
      <c r="I515" s="12"/>
    </row>
    <row r="516" spans="1:13" s="55" customFormat="1" ht="12.75">
      <c r="A516" s="9"/>
      <c r="B516" s="12"/>
      <c r="C516" s="12"/>
      <c r="E516" s="12"/>
      <c r="F516" s="12"/>
      <c r="G516" s="12"/>
      <c r="H516" s="12"/>
    </row>
    <row r="517" spans="1:13" s="55" customFormat="1">
      <c r="A517" s="9"/>
      <c r="B517" s="12"/>
      <c r="C517" s="12"/>
      <c r="E517" s="12"/>
      <c r="F517" s="12"/>
      <c r="G517" s="12"/>
      <c r="H517" s="12"/>
      <c r="J517" s="18"/>
      <c r="K517" s="18"/>
      <c r="L517" s="18"/>
      <c r="M517" s="18"/>
    </row>
  </sheetData>
  <printOptions horizontalCentered="1"/>
  <pageMargins left="0" right="0" top="0.5" bottom="0.5" header="0" footer="0"/>
  <pageSetup paperSize="9" scale="90" orientation="landscape" verticalDpi="598" r:id="rId1"/>
  <headerFooter alignWithMargins="0">
    <oddFooter>&amp;Lmunicipiul baia mare
directia investitii&amp;RPage &amp;P</oddFooter>
  </headerFooter>
  <rowBreaks count="15" manualBreakCount="15">
    <brk id="45" max="8" man="1"/>
    <brk id="81" max="8" man="1"/>
    <brk id="111" max="8" man="1"/>
    <brk id="135" max="8" man="1"/>
    <brk id="161" max="8" man="1"/>
    <brk id="230" max="8" man="1"/>
    <brk id="261" max="8" man="1"/>
    <brk id="297" max="8" man="1"/>
    <brk id="335" max="8" man="1"/>
    <brk id="364" max="8" man="1"/>
    <brk id="396" max="8" man="1"/>
    <brk id="424" max="8" man="1"/>
    <brk id="457" max="8" man="1"/>
    <brk id="482" max="8" man="1"/>
    <brk id="50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buget_2.10.2025</vt:lpstr>
      <vt:lpstr>buget_2.10.2025!Print_Area</vt:lpstr>
      <vt:lpstr>buget_2.10.2025!Print_Titles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investitii10</cp:lastModifiedBy>
  <cp:lastPrinted>2025-10-02T13:17:07Z</cp:lastPrinted>
  <dcterms:created xsi:type="dcterms:W3CDTF">2001-02-06T15:04:23Z</dcterms:created>
  <dcterms:modified xsi:type="dcterms:W3CDTF">2025-10-02T13:19:16Z</dcterms:modified>
</cp:coreProperties>
</file>