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3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/>
  <c r="B32" s="1"/>
  <c r="B37"/>
  <c r="B36"/>
  <c r="B35"/>
  <c r="B34"/>
  <c r="B12"/>
  <c r="C12" s="1"/>
  <c r="D32" l="1"/>
  <c r="B29"/>
  <c r="B28"/>
  <c r="C28" s="1"/>
  <c r="D53" l="1"/>
  <c r="D52"/>
  <c r="D51"/>
  <c r="B47"/>
  <c r="B48" s="1"/>
  <c r="B40"/>
  <c r="D40" s="1"/>
  <c r="B25"/>
  <c r="D25" s="1"/>
  <c r="B24"/>
  <c r="D24" s="1"/>
  <c r="B23"/>
  <c r="B22"/>
  <c r="B21"/>
  <c r="B20"/>
  <c r="B16"/>
  <c r="B13"/>
  <c r="B6" s="1"/>
  <c r="D31"/>
  <c r="D48" l="1"/>
  <c r="D16"/>
  <c r="D20"/>
  <c r="D23"/>
  <c r="D47"/>
  <c r="D29"/>
  <c r="D11"/>
  <c r="D14"/>
  <c r="D46"/>
  <c r="D28"/>
  <c r="D45"/>
  <c r="D30"/>
  <c r="D44"/>
  <c r="D12"/>
  <c r="D21"/>
  <c r="D39"/>
  <c r="D15"/>
  <c r="D38"/>
  <c r="D43"/>
  <c r="D17"/>
  <c r="D22"/>
  <c r="D13"/>
  <c r="D10" l="1"/>
  <c r="C6"/>
  <c r="C7" s="1"/>
  <c r="D6" l="1"/>
  <c r="D7" s="1"/>
  <c r="C5" l="1"/>
  <c r="D5" s="1"/>
  <c r="B7"/>
</calcChain>
</file>

<file path=xl/sharedStrings.xml><?xml version="1.0" encoding="utf-8"?>
<sst xmlns="http://schemas.openxmlformats.org/spreadsheetml/2006/main" count="47" uniqueCount="47">
  <si>
    <t>Total lei</t>
  </si>
  <si>
    <t>Total eur</t>
  </si>
  <si>
    <t>Echipa tehnica, sonorizare, lumini</t>
  </si>
  <si>
    <t>Servicii videografice eveniment</t>
  </si>
  <si>
    <t>Productie revista evenimentului</t>
  </si>
  <si>
    <t>Chirie ecrane LED scena</t>
  </si>
  <si>
    <t>Décor scena</t>
  </si>
  <si>
    <t>Lunch break participanti</t>
  </si>
  <si>
    <t>Inchiriere photobooth</t>
  </si>
  <si>
    <t>Achizitie si personalizare tricouri voluntari</t>
  </si>
  <si>
    <t>Tiparire badge-uri participanti</t>
  </si>
  <si>
    <t>Achizitie si personalizare lanyards participanti</t>
  </si>
  <si>
    <t>Achizitie si personalizare goodie bags participanti</t>
  </si>
  <si>
    <t>Cadouri coordonatori</t>
  </si>
  <si>
    <t>Cadouri voluntari</t>
  </si>
  <si>
    <t>Onorarii artisti/performeri</t>
  </si>
  <si>
    <t>Bilete avion speakeri</t>
  </si>
  <si>
    <t>Combustibili masini speakeri</t>
  </si>
  <si>
    <t>Décor Green Room speakeri</t>
  </si>
  <si>
    <t xml:space="preserve">Protocol si vesela Green Room speakeri </t>
  </si>
  <si>
    <t>Cadouri speakeri</t>
  </si>
  <si>
    <t>Campanii Google Ads, Facebook Ads, LinkedIN Ads</t>
  </si>
  <si>
    <t>Realizare website</t>
  </si>
  <si>
    <t>Campanie PR Nationala</t>
  </si>
  <si>
    <t>Specialist copywriting articole/communicate presa</t>
  </si>
  <si>
    <t>Specialist coordonare Parteneri eveniment</t>
  </si>
  <si>
    <t xml:space="preserve">Specialist coordonare Echipa Voluntari </t>
  </si>
  <si>
    <t xml:space="preserve">Petrecere Afterparty TEDx </t>
  </si>
  <si>
    <t>DJ + moment artistic popular Maramures</t>
  </si>
  <si>
    <t>Experienta maramureseana speakeri - Daniel Les</t>
  </si>
  <si>
    <t>Buget total Eveniment</t>
  </si>
  <si>
    <t>Cofinantare Organizator</t>
  </si>
  <si>
    <t>Chirie sala</t>
  </si>
  <si>
    <t>Cheltuieli logistice (lei)</t>
  </si>
  <si>
    <t>Cheltuieli materiale voluntari si participanti (lei)</t>
  </si>
  <si>
    <t>Cheltuieli speakeri/performeri (lei)</t>
  </si>
  <si>
    <t>Cheltuieli de marketing si promovare (lei)</t>
  </si>
  <si>
    <t>Cheltuieli diverse (lei)</t>
  </si>
  <si>
    <t>Cazare si masa speakeri</t>
  </si>
  <si>
    <t>Buget solicitat Primaria Baia Mare</t>
  </si>
  <si>
    <t>BUGET TEDXBAIAMARE 2025 - 15 Noiembrie</t>
  </si>
  <si>
    <t xml:space="preserve">Onorarii speakeri </t>
  </si>
  <si>
    <t>Cazare 14 speakeri - 14.11-16.11 - Hotel Magus</t>
  </si>
  <si>
    <t>Masa 14 speakeri + 5 insotitori - pranz 14.11.2025</t>
  </si>
  <si>
    <t>Masa 14 speakeri + 5 insotitori - cina 14.11.2025</t>
  </si>
  <si>
    <t>Masa 14 speakeri + 5 insotitori - pranz 15.11.2025</t>
  </si>
  <si>
    <t>Masa 14 speakeri + 5 insotitori - cina 15.11.2025</t>
  </si>
</sst>
</file>

<file path=xl/styles.xml><?xml version="1.0" encoding="utf-8"?>
<styleSheet xmlns="http://schemas.openxmlformats.org/spreadsheetml/2006/main">
  <numFmts count="2">
    <numFmt numFmtId="164" formatCode="_-* #,##0.00\ _l_e_i_-;\-* #,##0.00\ _l_e_i_-;_-* &quot;-&quot;??\ _l_e_i_-;_-@_-"/>
    <numFmt numFmtId="165" formatCode="_-* #,##0\ _l_e_i_-;\-* #,##0\ _l_e_i_-;_-* &quot;-&quot;??\ _l_e_i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quotePrefix="1" applyFill="1" applyBorder="1"/>
    <xf numFmtId="0" fontId="6" fillId="2" borderId="2" xfId="0" quotePrefix="1" applyFont="1" applyFill="1" applyBorder="1"/>
    <xf numFmtId="0" fontId="7" fillId="2" borderId="0" xfId="0" applyFont="1" applyFill="1"/>
    <xf numFmtId="165" fontId="0" fillId="2" borderId="7" xfId="1" applyNumberFormat="1" applyFont="1" applyFill="1" applyBorder="1"/>
    <xf numFmtId="165" fontId="0" fillId="2" borderId="8" xfId="0" applyNumberFormat="1" applyFill="1" applyBorder="1"/>
    <xf numFmtId="0" fontId="0" fillId="2" borderId="8" xfId="0" applyFill="1" applyBorder="1"/>
    <xf numFmtId="165" fontId="6" fillId="2" borderId="7" xfId="1" applyNumberFormat="1" applyFont="1" applyFill="1" applyBorder="1"/>
    <xf numFmtId="165" fontId="6" fillId="2" borderId="8" xfId="1" applyNumberFormat="1" applyFont="1" applyFill="1" applyBorder="1"/>
    <xf numFmtId="165" fontId="0" fillId="2" borderId="8" xfId="1" applyNumberFormat="1" applyFont="1" applyFill="1" applyBorder="1"/>
    <xf numFmtId="0" fontId="0" fillId="2" borderId="9" xfId="0" applyFill="1" applyBorder="1"/>
    <xf numFmtId="165" fontId="0" fillId="2" borderId="9" xfId="1" applyNumberFormat="1" applyFont="1" applyFill="1" applyBorder="1"/>
    <xf numFmtId="165" fontId="0" fillId="2" borderId="4" xfId="1" applyNumberFormat="1" applyFont="1" applyFill="1" applyBorder="1"/>
    <xf numFmtId="0" fontId="0" fillId="2" borderId="5" xfId="0" applyFill="1" applyBorder="1"/>
    <xf numFmtId="165" fontId="6" fillId="2" borderId="9" xfId="1" applyNumberFormat="1" applyFont="1" applyFill="1" applyBorder="1"/>
    <xf numFmtId="0" fontId="8" fillId="2" borderId="6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0" fillId="2" borderId="1" xfId="0" quotePrefix="1" applyFill="1" applyBorder="1"/>
    <xf numFmtId="0" fontId="0" fillId="2" borderId="5" xfId="0" quotePrefix="1" applyFill="1" applyBorder="1"/>
    <xf numFmtId="0" fontId="0" fillId="2" borderId="7" xfId="0" applyFill="1" applyBorder="1"/>
    <xf numFmtId="0" fontId="5" fillId="2" borderId="0" xfId="0" applyFont="1" applyFill="1"/>
    <xf numFmtId="9" fontId="0" fillId="2" borderId="8" xfId="2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/>
    </xf>
    <xf numFmtId="165" fontId="0" fillId="3" borderId="7" xfId="1" applyNumberFormat="1" applyFont="1" applyFill="1" applyBorder="1"/>
    <xf numFmtId="165" fontId="0" fillId="4" borderId="7" xfId="1" applyNumberFormat="1" applyFont="1" applyFill="1" applyBorder="1"/>
    <xf numFmtId="0" fontId="3" fillId="2" borderId="0" xfId="0" applyFont="1" applyFill="1"/>
    <xf numFmtId="0" fontId="3" fillId="2" borderId="2" xfId="0" applyFont="1" applyFill="1" applyBorder="1"/>
    <xf numFmtId="165" fontId="3" fillId="2" borderId="8" xfId="1" applyNumberFormat="1" applyFont="1" applyFill="1" applyBorder="1"/>
    <xf numFmtId="165" fontId="2" fillId="2" borderId="7" xfId="1" applyNumberFormat="1" applyFont="1" applyFill="1" applyBorder="1"/>
    <xf numFmtId="165" fontId="5" fillId="2" borderId="3" xfId="1" applyNumberFormat="1" applyFont="1" applyFill="1" applyBorder="1"/>
    <xf numFmtId="0" fontId="1" fillId="2" borderId="1" xfId="0" applyFont="1" applyFill="1" applyBorder="1"/>
    <xf numFmtId="165" fontId="0" fillId="2" borderId="0" xfId="0" applyNumberFormat="1" applyFill="1"/>
    <xf numFmtId="0" fontId="5" fillId="2" borderId="2" xfId="0" applyFont="1" applyFill="1" applyBorder="1"/>
    <xf numFmtId="165" fontId="5" fillId="2" borderId="8" xfId="1" applyNumberFormat="1" applyFont="1" applyFill="1" applyBorder="1"/>
    <xf numFmtId="0" fontId="9" fillId="2" borderId="2" xfId="0" applyFont="1" applyFill="1" applyBorder="1"/>
    <xf numFmtId="0" fontId="7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1249681</xdr:colOff>
      <xdr:row>54</xdr:row>
      <xdr:rowOff>112594</xdr:rowOff>
    </xdr:from>
    <xdr:to>
      <xdr:col>3</xdr:col>
      <xdr:colOff>1440181</xdr:colOff>
      <xdr:row>61</xdr:row>
      <xdr:rowOff>42017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F0C6FF5-EC93-BB43-DFB1-FF5D5F58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82641" y="9119434"/>
          <a:ext cx="2278380" cy="120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ColWidth="8.85546875" defaultRowHeight="15"/>
  <cols>
    <col min="1" max="1" width="47" style="1" customWidth="1"/>
    <col min="2" max="2" width="20.5703125" style="1" bestFit="1" customWidth="1"/>
    <col min="3" max="3" width="30.42578125" style="1" bestFit="1" customWidth="1"/>
    <col min="4" max="4" width="22.28515625" style="1" bestFit="1" customWidth="1"/>
    <col min="5" max="5" width="8.85546875" style="1"/>
    <col min="6" max="6" width="32.5703125" style="1" bestFit="1" customWidth="1"/>
    <col min="7" max="7" width="14.85546875" style="1" bestFit="1" customWidth="1"/>
    <col min="8" max="9" width="12.7109375" style="1" bestFit="1" customWidth="1"/>
    <col min="10" max="10" width="8.85546875" style="1"/>
    <col min="11" max="11" width="9.28515625" style="1" bestFit="1" customWidth="1"/>
    <col min="12" max="16384" width="8.85546875" style="1"/>
  </cols>
  <sheetData>
    <row r="1" spans="1:4">
      <c r="A1" s="41" t="s">
        <v>40</v>
      </c>
      <c r="B1" s="41"/>
      <c r="C1" s="41"/>
      <c r="D1" s="41"/>
    </row>
    <row r="4" spans="1:4">
      <c r="B4" s="35" t="s">
        <v>30</v>
      </c>
      <c r="C4" s="29" t="s">
        <v>39</v>
      </c>
      <c r="D4" s="30" t="s">
        <v>31</v>
      </c>
    </row>
    <row r="5" spans="1:4">
      <c r="B5" s="25">
        <v>1</v>
      </c>
      <c r="C5" s="25">
        <f>C6/B6</f>
        <v>0.15210370942224782</v>
      </c>
      <c r="D5" s="25">
        <f>B5-C5</f>
        <v>0.84789629057775218</v>
      </c>
    </row>
    <row r="6" spans="1:4" ht="15.75">
      <c r="A6" s="18" t="s">
        <v>0</v>
      </c>
      <c r="B6" s="26">
        <f>SUM(B10:B17)+SUM(B20:B25)+SUM(B28:B32)+SUM(B38:B40)+SUM(B43:B48)+SUM(B51:B53)</f>
        <v>367874</v>
      </c>
      <c r="C6" s="27">
        <f>SUM(C10:C62)</f>
        <v>55955</v>
      </c>
      <c r="D6" s="27">
        <f>SUM(D10:D62)</f>
        <v>311919</v>
      </c>
    </row>
    <row r="7" spans="1:4" ht="15.75">
      <c r="A7" s="19" t="s">
        <v>1</v>
      </c>
      <c r="B7" s="28">
        <f>B6/5.07</f>
        <v>72558.974358974359</v>
      </c>
      <c r="C7" s="28">
        <f>C6/5.07</f>
        <v>11036.489151873766</v>
      </c>
      <c r="D7" s="28">
        <f>D6/5.07</f>
        <v>61522.485207100588</v>
      </c>
    </row>
    <row r="8" spans="1:4" ht="15.75">
      <c r="A8" s="20"/>
      <c r="B8" s="8"/>
      <c r="C8" s="12"/>
      <c r="D8" s="12"/>
    </row>
    <row r="9" spans="1:4">
      <c r="A9" s="24" t="s">
        <v>33</v>
      </c>
      <c r="B9" s="9"/>
      <c r="C9" s="12"/>
      <c r="D9" s="12"/>
    </row>
    <row r="10" spans="1:4">
      <c r="A10" s="2" t="s">
        <v>32</v>
      </c>
      <c r="B10" s="10">
        <v>35105</v>
      </c>
      <c r="C10" s="15"/>
      <c r="D10" s="7">
        <f t="shared" ref="D10:D16" si="0">B10-C10</f>
        <v>35105</v>
      </c>
    </row>
    <row r="11" spans="1:4" s="31" customFormat="1">
      <c r="A11" s="32" t="s">
        <v>2</v>
      </c>
      <c r="B11" s="33">
        <v>23000</v>
      </c>
      <c r="C11" s="33">
        <v>23000</v>
      </c>
      <c r="D11" s="33">
        <f t="shared" si="0"/>
        <v>0</v>
      </c>
    </row>
    <row r="12" spans="1:4">
      <c r="A12" s="3" t="s">
        <v>3</v>
      </c>
      <c r="B12" s="11">
        <f>2500*5.07</f>
        <v>12675</v>
      </c>
      <c r="C12" s="12">
        <f>B12</f>
        <v>12675</v>
      </c>
      <c r="D12" s="12">
        <f t="shared" si="0"/>
        <v>0</v>
      </c>
    </row>
    <row r="13" spans="1:4">
      <c r="A13" s="3" t="s">
        <v>4</v>
      </c>
      <c r="B13" s="11">
        <f>6*600*1.19</f>
        <v>4284</v>
      </c>
      <c r="C13" s="12"/>
      <c r="D13" s="12">
        <f t="shared" si="0"/>
        <v>4284</v>
      </c>
    </row>
    <row r="14" spans="1:4">
      <c r="A14" s="3" t="s">
        <v>5</v>
      </c>
      <c r="B14" s="11">
        <v>10000</v>
      </c>
      <c r="C14" s="12"/>
      <c r="D14" s="12">
        <f t="shared" si="0"/>
        <v>10000</v>
      </c>
    </row>
    <row r="15" spans="1:4">
      <c r="A15" s="3" t="s">
        <v>6</v>
      </c>
      <c r="B15" s="12">
        <v>4000</v>
      </c>
      <c r="C15" s="12"/>
      <c r="D15" s="12">
        <f t="shared" si="0"/>
        <v>4000</v>
      </c>
    </row>
    <row r="16" spans="1:4">
      <c r="A16" s="3" t="s">
        <v>7</v>
      </c>
      <c r="B16" s="11">
        <f>40*600</f>
        <v>24000</v>
      </c>
      <c r="C16" s="12"/>
      <c r="D16" s="12">
        <f t="shared" si="0"/>
        <v>24000</v>
      </c>
    </row>
    <row r="17" spans="1:11">
      <c r="A17" s="16" t="s">
        <v>8</v>
      </c>
      <c r="B17" s="17">
        <v>2500</v>
      </c>
      <c r="C17" s="14"/>
      <c r="D17" s="14">
        <f>B17-C17</f>
        <v>2500</v>
      </c>
    </row>
    <row r="18" spans="1:11">
      <c r="A18" s="3"/>
      <c r="B18" s="11"/>
      <c r="C18" s="12"/>
      <c r="D18" s="12"/>
    </row>
    <row r="19" spans="1:11">
      <c r="A19" s="24" t="s">
        <v>34</v>
      </c>
      <c r="B19" s="11"/>
      <c r="C19" s="12"/>
      <c r="D19" s="12"/>
    </row>
    <row r="20" spans="1:11">
      <c r="A20" s="21" t="s">
        <v>9</v>
      </c>
      <c r="B20" s="10">
        <f>50*25</f>
        <v>1250</v>
      </c>
      <c r="C20" s="7"/>
      <c r="D20" s="7">
        <f t="shared" ref="D20:D25" si="1">B20-C20</f>
        <v>1250</v>
      </c>
    </row>
    <row r="21" spans="1:11">
      <c r="A21" s="4" t="s">
        <v>10</v>
      </c>
      <c r="B21" s="11">
        <f>600*2</f>
        <v>1200</v>
      </c>
      <c r="C21" s="12"/>
      <c r="D21" s="12">
        <f t="shared" si="1"/>
        <v>1200</v>
      </c>
    </row>
    <row r="22" spans="1:11">
      <c r="A22" s="4" t="s">
        <v>11</v>
      </c>
      <c r="B22" s="11">
        <f>600*5</f>
        <v>3000</v>
      </c>
      <c r="C22" s="12"/>
      <c r="D22" s="12">
        <f t="shared" si="1"/>
        <v>3000</v>
      </c>
    </row>
    <row r="23" spans="1:11">
      <c r="A23" s="4" t="s">
        <v>12</v>
      </c>
      <c r="B23" s="11">
        <f>20*600</f>
        <v>12000</v>
      </c>
      <c r="C23" s="12"/>
      <c r="D23" s="12">
        <f t="shared" si="1"/>
        <v>12000</v>
      </c>
    </row>
    <row r="24" spans="1:11">
      <c r="A24" s="4" t="s">
        <v>13</v>
      </c>
      <c r="B24" s="11">
        <f>15*300</f>
        <v>4500</v>
      </c>
      <c r="C24" s="12"/>
      <c r="D24" s="12">
        <f t="shared" si="1"/>
        <v>4500</v>
      </c>
    </row>
    <row r="25" spans="1:11">
      <c r="A25" s="22" t="s">
        <v>14</v>
      </c>
      <c r="B25" s="17">
        <f>25*100</f>
        <v>2500</v>
      </c>
      <c r="C25" s="14"/>
      <c r="D25" s="14">
        <f t="shared" si="1"/>
        <v>2500</v>
      </c>
    </row>
    <row r="26" spans="1:11">
      <c r="A26" s="4"/>
      <c r="B26" s="11"/>
      <c r="C26" s="12"/>
      <c r="D26" s="12"/>
    </row>
    <row r="27" spans="1:11">
      <c r="A27" s="24" t="s">
        <v>35</v>
      </c>
      <c r="B27" s="11"/>
      <c r="C27" s="12"/>
      <c r="D27" s="12"/>
    </row>
    <row r="28" spans="1:11" s="24" customFormat="1">
      <c r="A28" s="36" t="s">
        <v>41</v>
      </c>
      <c r="B28" s="34">
        <f>8000*5.07</f>
        <v>40560</v>
      </c>
      <c r="C28" s="34">
        <f>B28/2</f>
        <v>20280</v>
      </c>
      <c r="D28" s="34">
        <f t="shared" ref="D28:D40" si="2">B28-C28</f>
        <v>20280</v>
      </c>
      <c r="F28" s="1"/>
      <c r="G28" s="1"/>
      <c r="H28" s="1"/>
      <c r="I28" s="1"/>
      <c r="J28" s="1"/>
      <c r="K28" s="1"/>
    </row>
    <row r="29" spans="1:11">
      <c r="A29" s="3" t="s">
        <v>15</v>
      </c>
      <c r="B29" s="11">
        <f>4000*5.07</f>
        <v>20280</v>
      </c>
      <c r="C29" s="12"/>
      <c r="D29" s="12">
        <f t="shared" si="2"/>
        <v>20280</v>
      </c>
    </row>
    <row r="30" spans="1:11">
      <c r="A30" s="3" t="s">
        <v>16</v>
      </c>
      <c r="B30" s="11">
        <v>20000</v>
      </c>
      <c r="C30" s="12"/>
      <c r="D30" s="12">
        <f t="shared" si="2"/>
        <v>20000</v>
      </c>
    </row>
    <row r="31" spans="1:11">
      <c r="A31" s="3" t="s">
        <v>17</v>
      </c>
      <c r="B31" s="11">
        <v>2000</v>
      </c>
      <c r="C31" s="12"/>
      <c r="D31" s="12">
        <f t="shared" si="2"/>
        <v>2000</v>
      </c>
    </row>
    <row r="32" spans="1:11">
      <c r="A32" s="38" t="s">
        <v>38</v>
      </c>
      <c r="B32" s="39">
        <f>SUM(B33:B37)</f>
        <v>19520</v>
      </c>
      <c r="C32" s="12"/>
      <c r="D32" s="12">
        <f>B32-C32</f>
        <v>19520</v>
      </c>
    </row>
    <row r="33" spans="1:6">
      <c r="A33" s="40" t="s">
        <v>42</v>
      </c>
      <c r="B33" s="11">
        <f>14*480*2</f>
        <v>13440</v>
      </c>
      <c r="D33" s="12"/>
    </row>
    <row r="34" spans="1:6">
      <c r="A34" s="40" t="s">
        <v>43</v>
      </c>
      <c r="B34" s="11">
        <f>19*80</f>
        <v>1520</v>
      </c>
      <c r="C34" s="12"/>
      <c r="D34" s="12"/>
    </row>
    <row r="35" spans="1:6">
      <c r="A35" s="40" t="s">
        <v>44</v>
      </c>
      <c r="B35" s="11">
        <f>19*80</f>
        <v>1520</v>
      </c>
      <c r="C35" s="12"/>
      <c r="D35" s="12"/>
    </row>
    <row r="36" spans="1:6">
      <c r="A36" s="40" t="s">
        <v>45</v>
      </c>
      <c r="B36" s="11">
        <f>19*80</f>
        <v>1520</v>
      </c>
      <c r="C36" s="12"/>
      <c r="D36" s="12"/>
    </row>
    <row r="37" spans="1:6">
      <c r="A37" s="40" t="s">
        <v>46</v>
      </c>
      <c r="B37" s="11">
        <f>19*80</f>
        <v>1520</v>
      </c>
      <c r="C37" s="12"/>
      <c r="D37" s="12"/>
      <c r="F37" s="37"/>
    </row>
    <row r="38" spans="1:6">
      <c r="A38" s="5" t="s">
        <v>18</v>
      </c>
      <c r="B38" s="11">
        <v>1000</v>
      </c>
      <c r="C38" s="12"/>
      <c r="D38" s="12">
        <f t="shared" si="2"/>
        <v>1000</v>
      </c>
    </row>
    <row r="39" spans="1:6">
      <c r="A39" s="5" t="s">
        <v>19</v>
      </c>
      <c r="B39" s="11">
        <v>2000</v>
      </c>
      <c r="C39" s="12"/>
      <c r="D39" s="12">
        <f t="shared" si="2"/>
        <v>2000</v>
      </c>
    </row>
    <row r="40" spans="1:6">
      <c r="A40" s="22" t="s">
        <v>20</v>
      </c>
      <c r="B40" s="17">
        <f>500*15</f>
        <v>7500</v>
      </c>
      <c r="C40" s="14"/>
      <c r="D40" s="14">
        <f t="shared" si="2"/>
        <v>7500</v>
      </c>
    </row>
    <row r="41" spans="1:6">
      <c r="B41" s="9"/>
      <c r="C41" s="12"/>
      <c r="D41" s="12"/>
    </row>
    <row r="42" spans="1:6">
      <c r="A42" s="24" t="s">
        <v>36</v>
      </c>
      <c r="B42" s="9"/>
      <c r="C42" s="12"/>
      <c r="D42" s="12"/>
    </row>
    <row r="43" spans="1:6">
      <c r="A43" s="2" t="s">
        <v>21</v>
      </c>
      <c r="B43" s="10">
        <v>25000</v>
      </c>
      <c r="C43" s="7"/>
      <c r="D43" s="7">
        <f t="shared" ref="D43:D48" si="3">B43-C43</f>
        <v>25000</v>
      </c>
    </row>
    <row r="44" spans="1:6">
      <c r="A44" s="3" t="s">
        <v>22</v>
      </c>
      <c r="B44" s="11">
        <v>27000</v>
      </c>
      <c r="C44" s="12"/>
      <c r="D44" s="12">
        <f t="shared" si="3"/>
        <v>27000</v>
      </c>
    </row>
    <row r="45" spans="1:6">
      <c r="A45" s="3" t="s">
        <v>23</v>
      </c>
      <c r="B45" s="11">
        <v>15000</v>
      </c>
      <c r="C45" s="12"/>
      <c r="D45" s="12">
        <f t="shared" si="3"/>
        <v>15000</v>
      </c>
    </row>
    <row r="46" spans="1:6">
      <c r="A46" s="3" t="s">
        <v>24</v>
      </c>
      <c r="B46" s="11">
        <v>5000</v>
      </c>
      <c r="C46" s="12"/>
      <c r="D46" s="12">
        <f t="shared" si="3"/>
        <v>5000</v>
      </c>
    </row>
    <row r="47" spans="1:6">
      <c r="A47" s="3" t="s">
        <v>25</v>
      </c>
      <c r="B47" s="11">
        <f>3000</f>
        <v>3000</v>
      </c>
      <c r="C47" s="12"/>
      <c r="D47" s="12">
        <f t="shared" si="3"/>
        <v>3000</v>
      </c>
    </row>
    <row r="48" spans="1:6">
      <c r="A48" s="16" t="s">
        <v>26</v>
      </c>
      <c r="B48" s="17">
        <f>B47</f>
        <v>3000</v>
      </c>
      <c r="C48" s="14"/>
      <c r="D48" s="14">
        <f t="shared" si="3"/>
        <v>3000</v>
      </c>
    </row>
    <row r="49" spans="1:4">
      <c r="A49" s="3"/>
      <c r="B49" s="11"/>
      <c r="C49" s="12"/>
      <c r="D49" s="12"/>
    </row>
    <row r="50" spans="1:4">
      <c r="A50" s="6" t="s">
        <v>37</v>
      </c>
      <c r="B50" s="11"/>
      <c r="C50" s="12"/>
      <c r="D50" s="12"/>
    </row>
    <row r="51" spans="1:4">
      <c r="A51" s="2" t="s">
        <v>27</v>
      </c>
      <c r="B51" s="23">
        <v>25000</v>
      </c>
      <c r="C51" s="7">
        <v>0</v>
      </c>
      <c r="D51" s="7">
        <f t="shared" ref="D51:D53" si="4">B51-C51</f>
        <v>25000</v>
      </c>
    </row>
    <row r="52" spans="1:4">
      <c r="A52" s="3" t="s">
        <v>28</v>
      </c>
      <c r="B52" s="9">
        <v>5000</v>
      </c>
      <c r="C52" s="12">
        <v>0</v>
      </c>
      <c r="D52" s="12">
        <f t="shared" si="4"/>
        <v>5000</v>
      </c>
    </row>
    <row r="53" spans="1:4">
      <c r="A53" s="16" t="s">
        <v>29</v>
      </c>
      <c r="B53" s="13">
        <v>7000</v>
      </c>
      <c r="C53" s="14">
        <v>0</v>
      </c>
      <c r="D53" s="14">
        <f t="shared" si="4"/>
        <v>7000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delia</cp:lastModifiedBy>
  <dcterms:created xsi:type="dcterms:W3CDTF">2024-05-27T03:22:03Z</dcterms:created>
  <dcterms:modified xsi:type="dcterms:W3CDTF">2025-09-17T10:21:04Z</dcterms:modified>
</cp:coreProperties>
</file>