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2" activeTab="2"/>
  </bookViews>
  <sheets>
    <sheet name="01.2022" sheetId="1" r:id="rId1"/>
    <sheet name="SPECIALISTI" sheetId="19" state="hidden" r:id="rId2"/>
    <sheet name="chirii 2025" sheetId="20" r:id="rId3"/>
  </sheets>
  <definedNames>
    <definedName name="_xlnm.Print_Area" localSheetId="0">'01.2022'!$A$1:$T$114</definedName>
  </definedNames>
  <calcPr calcId="125725"/>
</workbook>
</file>

<file path=xl/calcChain.xml><?xml version="1.0" encoding="utf-8"?>
<calcChain xmlns="http://schemas.openxmlformats.org/spreadsheetml/2006/main">
  <c r="V21" i="20"/>
  <c r="L22" l="1"/>
  <c r="V22"/>
  <c r="K22"/>
  <c r="J22"/>
  <c r="K21"/>
  <c r="J21"/>
  <c r="M22" l="1"/>
  <c r="N22" s="1"/>
  <c r="O22" s="1"/>
  <c r="P22" s="1"/>
  <c r="Q22" s="1"/>
  <c r="R22" s="1"/>
  <c r="S22" s="1"/>
  <c r="M21"/>
  <c r="N21" s="1"/>
  <c r="O21" s="1"/>
  <c r="P21" s="1"/>
  <c r="Q21" s="1"/>
  <c r="R21" s="1"/>
  <c r="S21" s="1"/>
  <c r="T12" i="19" l="1"/>
  <c r="T23"/>
  <c r="T18"/>
  <c r="T21"/>
  <c r="T25"/>
  <c r="T24"/>
  <c r="T22"/>
  <c r="T20"/>
  <c r="T16"/>
  <c r="T15"/>
  <c r="L29"/>
  <c r="L30" l="1"/>
  <c r="K30"/>
  <c r="J30"/>
  <c r="K29"/>
  <c r="J29"/>
  <c r="L28"/>
  <c r="K28"/>
  <c r="J28"/>
  <c r="L27"/>
  <c r="K27"/>
  <c r="J27"/>
  <c r="L26"/>
  <c r="K26"/>
  <c r="J26"/>
  <c r="K25"/>
  <c r="J25"/>
  <c r="K24"/>
  <c r="J24"/>
  <c r="L23"/>
  <c r="K23"/>
  <c r="J23"/>
  <c r="K22"/>
  <c r="J22"/>
  <c r="K21"/>
  <c r="J21"/>
  <c r="K20"/>
  <c r="J20"/>
  <c r="L19"/>
  <c r="K19"/>
  <c r="J19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M29" l="1"/>
  <c r="N29" s="1"/>
  <c r="O29" s="1"/>
  <c r="P29" s="1"/>
  <c r="M25"/>
  <c r="N25" s="1"/>
  <c r="O25" s="1"/>
  <c r="P25" s="1"/>
  <c r="Q25" s="1"/>
  <c r="M19"/>
  <c r="N19" s="1"/>
  <c r="O19" s="1"/>
  <c r="P19" s="1"/>
  <c r="M15"/>
  <c r="N15" s="1"/>
  <c r="O15" s="1"/>
  <c r="P15" s="1"/>
  <c r="Q15" s="1"/>
  <c r="M23"/>
  <c r="N23" s="1"/>
  <c r="O23" s="1"/>
  <c r="P23" s="1"/>
  <c r="Q23" s="1"/>
  <c r="M20"/>
  <c r="N20" s="1"/>
  <c r="O20" s="1"/>
  <c r="P20" s="1"/>
  <c r="Q20" s="1"/>
  <c r="M22"/>
  <c r="N22" s="1"/>
  <c r="O22" s="1"/>
  <c r="P22" s="1"/>
  <c r="Q22" s="1"/>
  <c r="M27"/>
  <c r="N27" s="1"/>
  <c r="O27" s="1"/>
  <c r="P27" s="1"/>
  <c r="M16"/>
  <c r="N16" s="1"/>
  <c r="O16" s="1"/>
  <c r="P16" s="1"/>
  <c r="Q16" s="1"/>
  <c r="M17"/>
  <c r="N17" s="1"/>
  <c r="O17" s="1"/>
  <c r="P17" s="1"/>
  <c r="Q17" s="1"/>
  <c r="M26"/>
  <c r="N26" s="1"/>
  <c r="O26" s="1"/>
  <c r="P26" s="1"/>
  <c r="M30"/>
  <c r="N30" s="1"/>
  <c r="O30" s="1"/>
  <c r="P30" s="1"/>
  <c r="M13"/>
  <c r="N13" s="1"/>
  <c r="O13" s="1"/>
  <c r="P13" s="1"/>
  <c r="M18"/>
  <c r="N18" s="1"/>
  <c r="O18" s="1"/>
  <c r="P18" s="1"/>
  <c r="Q18" s="1"/>
  <c r="M28"/>
  <c r="N28" s="1"/>
  <c r="O28" s="1"/>
  <c r="P28" s="1"/>
  <c r="M12"/>
  <c r="N12" s="1"/>
  <c r="O12" s="1"/>
  <c r="P12" s="1"/>
  <c r="Q12" s="1"/>
  <c r="M21"/>
  <c r="N21" s="1"/>
  <c r="O21" s="1"/>
  <c r="P21" s="1"/>
  <c r="Q21" s="1"/>
  <c r="M24"/>
  <c r="N24" s="1"/>
  <c r="O24" s="1"/>
  <c r="P24" s="1"/>
  <c r="Q24" s="1"/>
  <c r="M14"/>
  <c r="N14" s="1"/>
  <c r="O14" s="1"/>
  <c r="P14" s="1"/>
  <c r="T82" i="1" l="1"/>
  <c r="K82"/>
  <c r="L82"/>
  <c r="N82" s="1"/>
  <c r="O82" s="1"/>
  <c r="P82" s="1"/>
  <c r="Q82" s="1"/>
  <c r="T94"/>
  <c r="K94"/>
  <c r="L94"/>
  <c r="M94"/>
  <c r="T52"/>
  <c r="K52"/>
  <c r="L52"/>
  <c r="M52"/>
  <c r="T45"/>
  <c r="K45"/>
  <c r="L45"/>
  <c r="N45" s="1"/>
  <c r="O45" s="1"/>
  <c r="P45" s="1"/>
  <c r="Q45" s="1"/>
  <c r="M45"/>
  <c r="T20"/>
  <c r="T84"/>
  <c r="T14"/>
  <c r="T15"/>
  <c r="T16"/>
  <c r="T17"/>
  <c r="T18"/>
  <c r="T19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3"/>
  <c r="T85"/>
  <c r="T86"/>
  <c r="T87"/>
  <c r="T88"/>
  <c r="T89"/>
  <c r="T90"/>
  <c r="T91"/>
  <c r="T92"/>
  <c r="T93"/>
  <c r="T95"/>
  <c r="T13"/>
  <c r="N94" l="1"/>
  <c r="O94" s="1"/>
  <c r="P94" s="1"/>
  <c r="Q94" s="1"/>
  <c r="N52"/>
  <c r="O52" s="1"/>
  <c r="P52" s="1"/>
  <c r="Q52" s="1"/>
  <c r="M79"/>
  <c r="M80"/>
  <c r="M81"/>
  <c r="M83"/>
  <c r="M85"/>
  <c r="M86"/>
  <c r="M87"/>
  <c r="M88"/>
  <c r="M89"/>
  <c r="M90"/>
  <c r="M91"/>
  <c r="M92"/>
  <c r="M93"/>
  <c r="M95"/>
  <c r="L79"/>
  <c r="L80"/>
  <c r="L81"/>
  <c r="L83"/>
  <c r="L84"/>
  <c r="L85"/>
  <c r="L86"/>
  <c r="L87"/>
  <c r="L88"/>
  <c r="L89"/>
  <c r="L90"/>
  <c r="L91"/>
  <c r="L92"/>
  <c r="L93"/>
  <c r="L95"/>
  <c r="K79"/>
  <c r="K80"/>
  <c r="K81"/>
  <c r="K83"/>
  <c r="K84"/>
  <c r="K85"/>
  <c r="K86"/>
  <c r="K87"/>
  <c r="K88"/>
  <c r="K89"/>
  <c r="K90"/>
  <c r="K91"/>
  <c r="K92"/>
  <c r="K93"/>
  <c r="K95"/>
  <c r="M63"/>
  <c r="M64"/>
  <c r="M65"/>
  <c r="M66"/>
  <c r="M67"/>
  <c r="M68"/>
  <c r="M69"/>
  <c r="M70"/>
  <c r="M71"/>
  <c r="M72"/>
  <c r="M73"/>
  <c r="M74"/>
  <c r="M75"/>
  <c r="M76"/>
  <c r="M77"/>
  <c r="M78"/>
  <c r="L63"/>
  <c r="L64"/>
  <c r="L65"/>
  <c r="L66"/>
  <c r="L67"/>
  <c r="L68"/>
  <c r="L69"/>
  <c r="L70"/>
  <c r="L71"/>
  <c r="L72"/>
  <c r="L73"/>
  <c r="L74"/>
  <c r="L75"/>
  <c r="L76"/>
  <c r="L77"/>
  <c r="L78"/>
  <c r="K63"/>
  <c r="K64"/>
  <c r="K65"/>
  <c r="K66"/>
  <c r="K67"/>
  <c r="K68"/>
  <c r="K69"/>
  <c r="K70"/>
  <c r="K71"/>
  <c r="K72"/>
  <c r="K73"/>
  <c r="K74"/>
  <c r="K75"/>
  <c r="K76"/>
  <c r="K77"/>
  <c r="K78"/>
  <c r="M51"/>
  <c r="M53"/>
  <c r="M54"/>
  <c r="M55"/>
  <c r="M56"/>
  <c r="M57"/>
  <c r="M58"/>
  <c r="M59"/>
  <c r="M60"/>
  <c r="M61"/>
  <c r="M62"/>
  <c r="L51"/>
  <c r="L53"/>
  <c r="L54"/>
  <c r="L55"/>
  <c r="L56"/>
  <c r="L57"/>
  <c r="L58"/>
  <c r="L59"/>
  <c r="L60"/>
  <c r="L61"/>
  <c r="L62"/>
  <c r="K51"/>
  <c r="K53"/>
  <c r="K54"/>
  <c r="K55"/>
  <c r="K56"/>
  <c r="K57"/>
  <c r="K58"/>
  <c r="K59"/>
  <c r="K60"/>
  <c r="K61"/>
  <c r="K62"/>
  <c r="M14"/>
  <c r="M15"/>
  <c r="M16"/>
  <c r="M17"/>
  <c r="M18"/>
  <c r="M19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6"/>
  <c r="M47"/>
  <c r="M48"/>
  <c r="M49"/>
  <c r="M5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K47"/>
  <c r="K48"/>
  <c r="K49"/>
  <c r="K50"/>
  <c r="M13"/>
  <c r="L13"/>
  <c r="K13"/>
  <c r="N16" l="1"/>
  <c r="N14"/>
  <c r="N15"/>
  <c r="N20" l="1"/>
  <c r="N70"/>
  <c r="N28"/>
  <c r="N25"/>
  <c r="N83" l="1"/>
  <c r="O83" s="1"/>
  <c r="P83" s="1"/>
  <c r="Q83" s="1"/>
  <c r="N87"/>
  <c r="O87" s="1"/>
  <c r="P87" s="1"/>
  <c r="Q87" s="1"/>
  <c r="N46"/>
  <c r="O46" s="1"/>
  <c r="P46" s="1"/>
  <c r="Q46" s="1"/>
  <c r="N19"/>
  <c r="O19" s="1"/>
  <c r="P19" s="1"/>
  <c r="Q19" s="1"/>
  <c r="N54"/>
  <c r="O54" s="1"/>
  <c r="P54" s="1"/>
  <c r="Q54" s="1"/>
  <c r="N79"/>
  <c r="O79" s="1"/>
  <c r="P79" s="1"/>
  <c r="Q79" s="1"/>
  <c r="N71"/>
  <c r="O71" s="1"/>
  <c r="P71" s="1"/>
  <c r="Q71" s="1"/>
  <c r="N26"/>
  <c r="O26" s="1"/>
  <c r="P26" s="1"/>
  <c r="Q26" s="1"/>
  <c r="N38"/>
  <c r="O38" s="1"/>
  <c r="P38" s="1"/>
  <c r="Q38" s="1"/>
  <c r="N68"/>
  <c r="O68" s="1"/>
  <c r="P68" s="1"/>
  <c r="Q68" s="1"/>
  <c r="O28"/>
  <c r="P28" s="1"/>
  <c r="Q28" s="1"/>
  <c r="O70"/>
  <c r="P70" s="1"/>
  <c r="Q70" s="1"/>
  <c r="O25"/>
  <c r="P25" s="1"/>
  <c r="Q25" s="1"/>
  <c r="O20"/>
  <c r="P20" s="1"/>
  <c r="Q20" s="1"/>
  <c r="N37"/>
  <c r="N47"/>
  <c r="N44"/>
  <c r="N75"/>
  <c r="N42"/>
  <c r="N89"/>
  <c r="N30"/>
  <c r="N48"/>
  <c r="N93"/>
  <c r="N21"/>
  <c r="N90"/>
  <c r="N91"/>
  <c r="N43"/>
  <c r="N58"/>
  <c r="N17"/>
  <c r="N56"/>
  <c r="N72"/>
  <c r="N18"/>
  <c r="N31"/>
  <c r="N57"/>
  <c r="N88"/>
  <c r="N64"/>
  <c r="N60"/>
  <c r="N41"/>
  <c r="N35"/>
  <c r="N33"/>
  <c r="N34"/>
  <c r="N36"/>
  <c r="N22"/>
  <c r="N63"/>
  <c r="N92"/>
  <c r="N62"/>
  <c r="N61"/>
  <c r="N77"/>
  <c r="N74"/>
  <c r="N55"/>
  <c r="N86"/>
  <c r="N84"/>
  <c r="N32"/>
  <c r="N76"/>
  <c r="N29"/>
  <c r="N40"/>
  <c r="N85"/>
  <c r="N27"/>
  <c r="N39"/>
  <c r="N53"/>
  <c r="N69"/>
  <c r="N78"/>
  <c r="N59"/>
  <c r="N73"/>
  <c r="N51"/>
  <c r="N81"/>
  <c r="N65"/>
  <c r="N80"/>
  <c r="N67"/>
  <c r="N24"/>
  <c r="N50"/>
  <c r="N66"/>
  <c r="N95"/>
  <c r="N23"/>
  <c r="N49"/>
  <c r="N13"/>
  <c r="O14" l="1"/>
  <c r="P14" s="1"/>
  <c r="Q14" s="1"/>
  <c r="O50"/>
  <c r="P50" s="1"/>
  <c r="Q50" s="1"/>
  <c r="O69"/>
  <c r="P69" s="1"/>
  <c r="Q69" s="1"/>
  <c r="O76"/>
  <c r="P76" s="1"/>
  <c r="Q76" s="1"/>
  <c r="O77"/>
  <c r="P77" s="1"/>
  <c r="Q77" s="1"/>
  <c r="O60"/>
  <c r="P60" s="1"/>
  <c r="Q60" s="1"/>
  <c r="O56"/>
  <c r="P56" s="1"/>
  <c r="Q56" s="1"/>
  <c r="O30"/>
  <c r="P30" s="1"/>
  <c r="Q30" s="1"/>
  <c r="O13"/>
  <c r="P13" s="1"/>
  <c r="Q13" s="1"/>
  <c r="O49"/>
  <c r="P49" s="1"/>
  <c r="Q49" s="1"/>
  <c r="O67"/>
  <c r="P67" s="1"/>
  <c r="Q67" s="1"/>
  <c r="O78"/>
  <c r="P78" s="1"/>
  <c r="Q78" s="1"/>
  <c r="O16"/>
  <c r="P16" s="1"/>
  <c r="Q16" s="1"/>
  <c r="O72"/>
  <c r="P72" s="1"/>
  <c r="Q72" s="1"/>
  <c r="O93"/>
  <c r="P93" s="1"/>
  <c r="Q93" s="1"/>
  <c r="O75"/>
  <c r="P75" s="1"/>
  <c r="Q75" s="1"/>
  <c r="O65"/>
  <c r="P65" s="1"/>
  <c r="Q65" s="1"/>
  <c r="O29"/>
  <c r="P29" s="1"/>
  <c r="Q29" s="1"/>
  <c r="O36"/>
  <c r="P36" s="1"/>
  <c r="Q36" s="1"/>
  <c r="O41"/>
  <c r="P41" s="1"/>
  <c r="Q41" s="1"/>
  <c r="O18"/>
  <c r="P18" s="1"/>
  <c r="Q18" s="1"/>
  <c r="O58"/>
  <c r="P58" s="1"/>
  <c r="Q58" s="1"/>
  <c r="O21"/>
  <c r="P21" s="1"/>
  <c r="Q21" s="1"/>
  <c r="O48"/>
  <c r="P48" s="1"/>
  <c r="Q48" s="1"/>
  <c r="O42"/>
  <c r="P42" s="1"/>
  <c r="Q42" s="1"/>
  <c r="O37"/>
  <c r="P37" s="1"/>
  <c r="Q37" s="1"/>
  <c r="O23"/>
  <c r="P23" s="1"/>
  <c r="Q23" s="1"/>
  <c r="O51"/>
  <c r="P51" s="1"/>
  <c r="Q51" s="1"/>
  <c r="O85"/>
  <c r="P85" s="1"/>
  <c r="Q85" s="1"/>
  <c r="O92"/>
  <c r="P92" s="1"/>
  <c r="Q92" s="1"/>
  <c r="O33"/>
  <c r="P33" s="1"/>
  <c r="Q33" s="1"/>
  <c r="O57"/>
  <c r="P57" s="1"/>
  <c r="Q57" s="1"/>
  <c r="O91"/>
  <c r="P91" s="1"/>
  <c r="Q91" s="1"/>
  <c r="O44"/>
  <c r="P44" s="1"/>
  <c r="Q44" s="1"/>
  <c r="O66"/>
  <c r="P66" s="1"/>
  <c r="Q66" s="1"/>
  <c r="O27"/>
  <c r="P27" s="1"/>
  <c r="Q27" s="1"/>
  <c r="O86"/>
  <c r="P86" s="1"/>
  <c r="Q86" s="1"/>
  <c r="O62"/>
  <c r="P62" s="1"/>
  <c r="Q62" s="1"/>
  <c r="O34"/>
  <c r="P34" s="1"/>
  <c r="Q34" s="1"/>
  <c r="O88"/>
  <c r="P88" s="1"/>
  <c r="Q88" s="1"/>
  <c r="O43"/>
  <c r="P43" s="1"/>
  <c r="Q43" s="1"/>
  <c r="O15"/>
  <c r="P15" s="1"/>
  <c r="Q15" s="1"/>
  <c r="O95"/>
  <c r="P95" s="1"/>
  <c r="Q95" s="1"/>
  <c r="O39"/>
  <c r="P39" s="1"/>
  <c r="Q39" s="1"/>
  <c r="O84"/>
  <c r="P84" s="1"/>
  <c r="Q84" s="1"/>
  <c r="O74"/>
  <c r="P74" s="1"/>
  <c r="Q74" s="1"/>
  <c r="O63"/>
  <c r="P63" s="1"/>
  <c r="Q63" s="1"/>
  <c r="O24"/>
  <c r="P24" s="1"/>
  <c r="Q24" s="1"/>
  <c r="O73"/>
  <c r="P73" s="1"/>
  <c r="Q73" s="1"/>
  <c r="O53"/>
  <c r="P53" s="1"/>
  <c r="Q53" s="1"/>
  <c r="O40"/>
  <c r="P40" s="1"/>
  <c r="Q40" s="1"/>
  <c r="O32"/>
  <c r="P32" s="1"/>
  <c r="Q32" s="1"/>
  <c r="O55"/>
  <c r="P55" s="1"/>
  <c r="Q55" s="1"/>
  <c r="O61"/>
  <c r="P61" s="1"/>
  <c r="Q61" s="1"/>
  <c r="O22"/>
  <c r="P22" s="1"/>
  <c r="Q22" s="1"/>
  <c r="O35"/>
  <c r="P35" s="1"/>
  <c r="Q35" s="1"/>
  <c r="O64"/>
  <c r="P64" s="1"/>
  <c r="Q64" s="1"/>
  <c r="O31"/>
  <c r="P31" s="1"/>
  <c r="Q31" s="1"/>
  <c r="O17"/>
  <c r="P17" s="1"/>
  <c r="Q17" s="1"/>
  <c r="O90"/>
  <c r="P90" s="1"/>
  <c r="Q90" s="1"/>
  <c r="O89"/>
  <c r="P89" s="1"/>
  <c r="Q89" s="1"/>
  <c r="O47"/>
  <c r="P47" s="1"/>
  <c r="Q47" s="1"/>
  <c r="O81"/>
  <c r="P81" s="1"/>
  <c r="Q81" s="1"/>
  <c r="O80"/>
  <c r="P80" s="1"/>
  <c r="Q80" s="1"/>
  <c r="O59"/>
  <c r="P59" s="1"/>
  <c r="Q59" s="1"/>
</calcChain>
</file>

<file path=xl/comments1.xml><?xml version="1.0" encoding="utf-8"?>
<comments xmlns="http://schemas.openxmlformats.org/spreadsheetml/2006/main">
  <authors>
    <author>Author</author>
  </authors>
  <commentLis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<sst xmlns="http://schemas.openxmlformats.org/spreadsheetml/2006/main" count="594" uniqueCount="194">
  <si>
    <t>Recuperarea investiţiei (amortizare) (lei)</t>
  </si>
  <si>
    <t>Cheltuieli de întreţinere curentă, reparaţii curente, reparaţii capitale şi administrare (lei)</t>
  </si>
  <si>
    <t xml:space="preserve">Cota autorităţii  publice </t>
  </si>
  <si>
    <t>Valoare chirie după ponderare rang localităţi (lei)</t>
  </si>
  <si>
    <t>-</t>
  </si>
  <si>
    <t>Aria desfăşurată în mp apartament</t>
  </si>
  <si>
    <t>Chiria netă anuală aferentă apartamentului calculată fără criterii de ponderare (lei)</t>
  </si>
  <si>
    <t>Chiria lunară  (lei)</t>
  </si>
  <si>
    <t>Valoare chirie lunară după ponderare venituri (lei)</t>
  </si>
  <si>
    <t>AL.SERELOR</t>
  </si>
  <si>
    <t>2B</t>
  </si>
  <si>
    <t>A</t>
  </si>
  <si>
    <t>P</t>
  </si>
  <si>
    <t>83.85</t>
  </si>
  <si>
    <t>65.61</t>
  </si>
  <si>
    <t>83.71</t>
  </si>
  <si>
    <t>B</t>
  </si>
  <si>
    <t>52.55</t>
  </si>
  <si>
    <t>63.00</t>
  </si>
  <si>
    <t>65.47</t>
  </si>
  <si>
    <t>2C</t>
  </si>
  <si>
    <t>AL. MĂRĂŞTI</t>
  </si>
  <si>
    <t>82.04</t>
  </si>
  <si>
    <t xml:space="preserve"> 57.72</t>
  </si>
  <si>
    <t>C</t>
  </si>
  <si>
    <t>D</t>
  </si>
  <si>
    <t>Adresă imobil</t>
  </si>
  <si>
    <t>Nr.</t>
  </si>
  <si>
    <t>Sc</t>
  </si>
  <si>
    <t>Et</t>
  </si>
  <si>
    <t>Ap.</t>
  </si>
  <si>
    <t>Nr. camere</t>
  </si>
  <si>
    <t>Nivelul maxim al chiriei (lei)</t>
  </si>
  <si>
    <t>Nr. crt.</t>
  </si>
  <si>
    <t>PRIMĂRIA MUNICIPIULUI BAIA MARE</t>
  </si>
  <si>
    <t>DIRECȚIA GENERALĂ ADMINISTRAȚIE PUBLICĂ</t>
  </si>
  <si>
    <t>DIRECȚIA PATRIMONIU</t>
  </si>
  <si>
    <t>SERVICIUL CONTRACTE IMOBILIARE</t>
  </si>
  <si>
    <t>Întocmit</t>
  </si>
  <si>
    <t>Data scadentă a chiriei</t>
  </si>
  <si>
    <t>OBS:</t>
  </si>
  <si>
    <t>Ec. Dredean Erika</t>
  </si>
  <si>
    <t>Persoanele scutite de la plata chiriei conform art.20 din Legea nr.448/2016 privind protecția și promovarea persoanelor cu handicap</t>
  </si>
  <si>
    <t>Inspector principal</t>
  </si>
  <si>
    <t>Jur. Vaum Iosif-Samir</t>
  </si>
  <si>
    <t>Şef Serviciu Contracte Imobiliare</t>
  </si>
  <si>
    <t>Jur. Gligan Vasile-Cameliu</t>
  </si>
  <si>
    <t>Valoare de învestiție a locuinței</t>
  </si>
  <si>
    <t>3= 2:60 ani</t>
  </si>
  <si>
    <t>4= 2 x 1,5%</t>
  </si>
  <si>
    <t>5=2x0,5%</t>
  </si>
  <si>
    <t>6=3+4+5</t>
  </si>
  <si>
    <t>7=6:12</t>
  </si>
  <si>
    <t>8=7x0,8</t>
  </si>
  <si>
    <t>9= 8x0,80 sau  9=8x0,90 sau 9=8x1,00</t>
  </si>
  <si>
    <t>sunt marcate în tabel cu "0 " la coloane 10, 11, 12</t>
  </si>
  <si>
    <t xml:space="preserve">Director General </t>
  </si>
  <si>
    <t>Direcţia Generală Administraţie Publică</t>
  </si>
  <si>
    <t xml:space="preserve">Recuperarea investiției din chiria lunară </t>
  </si>
  <si>
    <t>Nr./data contract de închiriere</t>
  </si>
  <si>
    <t>TABEL PRIVIND RECALCULAREA CHIRIILOR LA LOCUINȚELE PENTRU TINERI</t>
  </si>
  <si>
    <t>DESTINATE ÎNCHIRIERII, CONSTRUITE PRIN A.N.L. SITUATE ÎN MUNICIPIUL BAIA MARE</t>
  </si>
  <si>
    <t>ANEXA NR.3 LA HCL NR._____/2021</t>
  </si>
  <si>
    <t>PENTRU CHIRIAȘII LA CARE EXPIRĂ CONTRACTELE DE ÎNCHIRIERE ÎN 31.12.2021</t>
  </si>
  <si>
    <t xml:space="preserve">Direcţia Patrimoniu                                            </t>
  </si>
  <si>
    <t xml:space="preserve">Dir.ex. Jur. Cozma Erica-Laura                       </t>
  </si>
  <si>
    <t>COȚOFAN AGNETA RAMONA</t>
  </si>
  <si>
    <t>DOBROIU FLORIN MIRCEA</t>
  </si>
  <si>
    <t>CIRT CIPRIAN CRINU</t>
  </si>
  <si>
    <t>IASZBERENYI ANA MARIA</t>
  </si>
  <si>
    <t>MILIAN  CRISTINA MIHAELA</t>
  </si>
  <si>
    <t>BODEA BIANCA TEODORA</t>
  </si>
  <si>
    <t>MICLĂUS CIPRIAN FLAVIU</t>
  </si>
  <si>
    <t>NASAUDEAN CECILIA CRISTINA</t>
  </si>
  <si>
    <t>COTET  ALINA CAMELIA</t>
  </si>
  <si>
    <t>PAP EMILIA PARASCA</t>
  </si>
  <si>
    <t>CÎMPAN RADU PETRU</t>
  </si>
  <si>
    <t>DRAGOMIR RAMONA</t>
  </si>
  <si>
    <t>SAV IULIU DORU</t>
  </si>
  <si>
    <t>BURCSA MATEI</t>
  </si>
  <si>
    <t>MIHALCICI MARIUS DĂNUŢ</t>
  </si>
  <si>
    <t>BAGHIU FLORIN GABRIEL</t>
  </si>
  <si>
    <t>STIMPAR DANIEL</t>
  </si>
  <si>
    <t>LAURIUC DAN CIPRIAN</t>
  </si>
  <si>
    <t>SFARA NICOLETA ANDREEA</t>
  </si>
  <si>
    <t>GAVRILOAIA VASILE CLAUDIU</t>
  </si>
  <si>
    <t>OCHEA PETRE EMIL</t>
  </si>
  <si>
    <t>SILAGHI CLAUDIA ADRIANA</t>
  </si>
  <si>
    <t>DAN ADRIAN MARIAN</t>
  </si>
  <si>
    <t>MEZEA EUGEN</t>
  </si>
  <si>
    <t>SUCIU LAURA LINA</t>
  </si>
  <si>
    <t>TEMLE LAURA LĂCRĂMIOARA</t>
  </si>
  <si>
    <t>FERICEAN CAMELIA MARINELA</t>
  </si>
  <si>
    <t>CUCIULATAN MARIUS</t>
  </si>
  <si>
    <t>SATMARI CONSTANTIN VIOREL</t>
  </si>
  <si>
    <t>MARC LUCREŢIA CĂTĂLINA</t>
  </si>
  <si>
    <t>MURESAN SORINA MARIANA</t>
  </si>
  <si>
    <t>MAGYARI NOEMI MIHAELA</t>
  </si>
  <si>
    <t>COTOFAN IOAN FLORIN ALEXANDRU</t>
  </si>
  <si>
    <t>MIC BOGDAN-MIHAI</t>
  </si>
  <si>
    <t>LEGMAN LUIZA MARIA</t>
  </si>
  <si>
    <t>MÂNDRU VICU ADRIAN</t>
  </si>
  <si>
    <t>IGEL AURELIA</t>
  </si>
  <si>
    <t>AFODORCEI FLORIN COSTEL</t>
  </si>
  <si>
    <t>COŞAR EMILIA</t>
  </si>
  <si>
    <t>CUCEVAN MONIKA TUNDE</t>
  </si>
  <si>
    <t>HORDĂU IONEL CLAUDIU</t>
  </si>
  <si>
    <t>BLANDU MANUELA</t>
  </si>
  <si>
    <t>SABĂU MARIOARA</t>
  </si>
  <si>
    <t>SUCIU DANIEL OLIMPIU</t>
  </si>
  <si>
    <t>CARDOS ANAMARIA ANCUTA</t>
  </si>
  <si>
    <t>ACHIM SUZANA RAMONA</t>
  </si>
  <si>
    <t>DUMITRESCU RAUL SEBASTIAN</t>
  </si>
  <si>
    <t>PITIŞ RADU</t>
  </si>
  <si>
    <t>MATEI VASILE OVIDIU</t>
  </si>
  <si>
    <t>PITIŞ CRISTINA</t>
  </si>
  <si>
    <t>PODINA CIPRIAN ADRIAN</t>
  </si>
  <si>
    <t>BILT DORINEL IONEL</t>
  </si>
  <si>
    <t>DENUT ANAMARIA-CAMELIA</t>
  </si>
  <si>
    <t>CADAR ALEXANDRU SEBASTIAN</t>
  </si>
  <si>
    <t>NEUSCHLI MARIUS LUCIAN</t>
  </si>
  <si>
    <t>CHIRIGUT FLORIN MIREL</t>
  </si>
  <si>
    <t>CLEJAN ELISABETA</t>
  </si>
  <si>
    <t>STOICA IOAN MARIUS</t>
  </si>
  <si>
    <t>VIDA MARIAN MIRCEA</t>
  </si>
  <si>
    <t>PAŞCUŢĂ IRINA AMALIA</t>
  </si>
  <si>
    <t>TUNS DORU GHEORGHE</t>
  </si>
  <si>
    <t>FĂNĂŢAN MELINDA</t>
  </si>
  <si>
    <t>CZEGENYI ROBERT SANDOR</t>
  </si>
  <si>
    <t>BALINT EUGENIA MELANIA</t>
  </si>
  <si>
    <t>WALDHUTTER ADRIAN</t>
  </si>
  <si>
    <t>BUCISAN RAMONA SONIA</t>
  </si>
  <si>
    <t>POPTILE ADRIAN</t>
  </si>
  <si>
    <t>COJOCARU BOGDAN MARIAN</t>
  </si>
  <si>
    <t>METAC FLORICA SANDA</t>
  </si>
  <si>
    <t>INDRECAN ANA CORNELIA</t>
  </si>
  <si>
    <t>SVAB MICA VIORICA</t>
  </si>
  <si>
    <t>PODINA MARIUS VALENTIN</t>
  </si>
  <si>
    <t>KOKA CLAUDIA LOREDANA</t>
  </si>
  <si>
    <t>CORJUC CIPRIAN</t>
  </si>
  <si>
    <t>DULA MATILDA FLORICA</t>
  </si>
  <si>
    <t>SAS ILDIKO</t>
  </si>
  <si>
    <t>BUMB TEODORU GABRIEL</t>
  </si>
  <si>
    <t>APAN EMILIA ALINA</t>
  </si>
  <si>
    <t>BARLEA VASILE LIVIU</t>
  </si>
  <si>
    <t>BAZGĂU MIRCEA DOREL</t>
  </si>
  <si>
    <t>ANTONICĂ SORANA FLORENTINA</t>
  </si>
  <si>
    <t>CZIBERE ADRIANA CORNELIA</t>
  </si>
  <si>
    <t>neinchiriat</t>
  </si>
  <si>
    <t>7¹</t>
  </si>
  <si>
    <r>
      <t>8=7</t>
    </r>
    <r>
      <rPr>
        <sz val="10"/>
        <color theme="1"/>
        <rFont val="Calibri"/>
        <family val="2"/>
      </rPr>
      <t>¹</t>
    </r>
    <r>
      <rPr>
        <sz val="10"/>
        <color theme="1"/>
        <rFont val="Arial"/>
        <family val="2"/>
      </rPr>
      <t>x0,8</t>
    </r>
  </si>
  <si>
    <t>Chiria netă anuală aferentă apartamentului calculată fără criterii de ponderare (lei) actualizată cu rata inflației</t>
  </si>
  <si>
    <t>Titular contract</t>
  </si>
  <si>
    <t>Vizat,</t>
  </si>
  <si>
    <t>Verificat,</t>
  </si>
  <si>
    <t>Întocmit,</t>
  </si>
  <si>
    <t>Direcţia Patrimoniu</t>
  </si>
  <si>
    <t>1,5</t>
  </si>
  <si>
    <t>0,5</t>
  </si>
  <si>
    <t>7¹=7*16.37%</t>
  </si>
  <si>
    <t>BD. REGELE FERDINAND</t>
  </si>
  <si>
    <t>TABEL PRIVIND CALCULAREA CHIRIILOR LA LOCUINȚELE PENTRU TINERI</t>
  </si>
  <si>
    <t>DESTINATE ÎNCHIRIERII, PENTRU SPECIALISTII DIN INVATAMANT SI SANATATE,  CONSTRUITE PRIN A.N.L. SITUATE ÎN MUNICIPIUL BAIA MARE</t>
  </si>
  <si>
    <t>NODIS RAVECA</t>
  </si>
  <si>
    <t>GIURGIU DOCHIA ADRIANA</t>
  </si>
  <si>
    <t>SUCIU OTNIEL IONATAN</t>
  </si>
  <si>
    <t>BERINDE IOANA</t>
  </si>
  <si>
    <t>MOȘUȚ RARES CIPRIAN</t>
  </si>
  <si>
    <t>LAPSANSZKI EDITH</t>
  </si>
  <si>
    <t>BERES RICHARD ROBERT</t>
  </si>
  <si>
    <t>BUZDUGAN SONIA-STEFANIA</t>
  </si>
  <si>
    <t>DINCA IOANA</t>
  </si>
  <si>
    <t>DAN ANAMARIA</t>
  </si>
  <si>
    <t>POP TEREZIA MARIOARA</t>
  </si>
  <si>
    <t>BERBOSZ INGRID NOEMI</t>
  </si>
  <si>
    <t>Dir.ex Jur. Gligan Vasile-Cameliu</t>
  </si>
  <si>
    <t>disponibil</t>
  </si>
  <si>
    <t>ANEXA NR. 1 LA HCL NR._____ / 2023</t>
  </si>
  <si>
    <t>Cheltuieli de întreţinere curentă, reparaţii curente, reparaţii capitale şi administrare (lei) 1,5%</t>
  </si>
  <si>
    <t xml:space="preserve">Cota autorităţii  publice 0,5% </t>
  </si>
  <si>
    <t>Chiria netă anuală 2024 aferentă apartamentului calculată fără criterii de ponderare (lei) actualizată cu rata inflației</t>
  </si>
  <si>
    <t>7²</t>
  </si>
  <si>
    <t>7¹=7 x 16.37%</t>
  </si>
  <si>
    <t>Inspector superior</t>
  </si>
  <si>
    <t>Chiria netă anuală 2025 aferentă apartamentului calculată fără criterii de ponderare (lei) actualizată cu rata inflației</t>
  </si>
  <si>
    <t>7²=7¹ x 6.61%</t>
  </si>
  <si>
    <r>
      <t>8=7</t>
    </r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x0,8</t>
    </r>
  </si>
  <si>
    <r>
      <t>7</t>
    </r>
    <r>
      <rPr>
        <sz val="10"/>
        <rFont val="Calibri"/>
        <family val="2"/>
      </rPr>
      <t>³</t>
    </r>
  </si>
  <si>
    <r>
      <t>7</t>
    </r>
    <r>
      <rPr>
        <sz val="10"/>
        <rFont val="Calibri"/>
        <family val="2"/>
      </rPr>
      <t>³</t>
    </r>
    <r>
      <rPr>
        <sz val="10"/>
        <rFont val="Arial"/>
        <family val="2"/>
      </rPr>
      <t>=7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x 5.14%</t>
    </r>
  </si>
  <si>
    <t>DIRECȚIA GENERALĂ JURIDICĂ ȘI PATRIMONIU</t>
  </si>
  <si>
    <t>ANEXA NR. 2 LA HCL NR._____ /__________2025</t>
  </si>
  <si>
    <t>TABEL CUANTUM CHIRII PENTRU ANUL 2025 LA LOCUINȚELE PENTRU TINERI</t>
  </si>
  <si>
    <t>ȘTIOPEI DIANA-IASMINA</t>
  </si>
  <si>
    <t>PUȚ ANCA-ANDREEA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</si>
</sst>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4" fillId="0" borderId="0" xfId="0" applyFont="1" applyFill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3" borderId="0" xfId="0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22"/>
  <sheetViews>
    <sheetView topLeftCell="C1" zoomScaleSheetLayoutView="95" workbookViewId="0">
      <selection activeCell="T46" sqref="T46"/>
    </sheetView>
  </sheetViews>
  <sheetFormatPr defaultRowHeight="12.75"/>
  <cols>
    <col min="1" max="1" width="3.28515625" style="4" customWidth="1"/>
    <col min="2" max="2" width="13.140625" style="2" customWidth="1"/>
    <col min="3" max="3" width="4.140625" style="2" customWidth="1"/>
    <col min="4" max="4" width="3.140625" style="2" customWidth="1"/>
    <col min="5" max="5" width="2.5703125" style="2" bestFit="1" customWidth="1"/>
    <col min="6" max="6" width="3.42578125" style="2" bestFit="1" customWidth="1"/>
    <col min="7" max="7" width="29.5703125" style="6" customWidth="1"/>
    <col min="8" max="8" width="3.7109375" style="2" customWidth="1"/>
    <col min="9" max="9" width="7.85546875" style="2" customWidth="1"/>
    <col min="10" max="10" width="10.28515625" style="19" customWidth="1"/>
    <col min="11" max="11" width="11.85546875" style="4" customWidth="1"/>
    <col min="12" max="12" width="11.140625" style="4" bestFit="1" customWidth="1"/>
    <col min="13" max="13" width="10.5703125" style="4" customWidth="1"/>
    <col min="14" max="14" width="13.42578125" style="2" bestFit="1" customWidth="1"/>
    <col min="15" max="15" width="9.140625" style="2" customWidth="1"/>
    <col min="16" max="16" width="12" style="2" customWidth="1"/>
    <col min="17" max="17" width="11.7109375" style="43" customWidth="1"/>
    <col min="18" max="18" width="9.140625" style="4" customWidth="1"/>
    <col min="19" max="19" width="7.7109375" style="4" customWidth="1"/>
    <col min="20" max="20" width="9.28515625" style="14" bestFit="1" customWidth="1"/>
    <col min="21" max="21" width="9.140625" style="15"/>
    <col min="22" max="16384" width="9.140625" style="2"/>
  </cols>
  <sheetData>
    <row r="1" spans="1:21" s="1" customFormat="1">
      <c r="A1" s="5" t="s">
        <v>34</v>
      </c>
      <c r="G1" s="6"/>
      <c r="J1" s="7"/>
      <c r="K1" s="8"/>
      <c r="L1" s="8"/>
      <c r="M1" s="8"/>
      <c r="O1" s="1" t="s">
        <v>62</v>
      </c>
      <c r="Q1" s="9"/>
      <c r="R1" s="8"/>
      <c r="S1" s="8"/>
      <c r="T1" s="10"/>
      <c r="U1" s="11"/>
    </row>
    <row r="2" spans="1:21" s="12" customFormat="1">
      <c r="A2" s="5" t="s">
        <v>35</v>
      </c>
      <c r="G2" s="6"/>
      <c r="J2" s="7"/>
      <c r="K2" s="5"/>
      <c r="L2" s="5"/>
      <c r="M2" s="5"/>
      <c r="Q2" s="13"/>
      <c r="R2" s="5"/>
      <c r="S2" s="8"/>
      <c r="T2" s="10"/>
      <c r="U2" s="11"/>
    </row>
    <row r="3" spans="1:21" s="12" customFormat="1">
      <c r="A3" s="5" t="s">
        <v>36</v>
      </c>
      <c r="G3" s="6"/>
      <c r="J3" s="7"/>
      <c r="K3" s="5"/>
      <c r="L3" s="5"/>
      <c r="M3" s="5"/>
      <c r="Q3" s="13"/>
      <c r="R3" s="5"/>
      <c r="S3" s="8"/>
      <c r="T3" s="10"/>
      <c r="U3" s="11"/>
    </row>
    <row r="4" spans="1:21" s="12" customFormat="1">
      <c r="A4" s="5" t="s">
        <v>37</v>
      </c>
      <c r="G4" s="6"/>
      <c r="J4" s="7"/>
      <c r="K4" s="5"/>
      <c r="L4" s="5"/>
      <c r="M4" s="5"/>
      <c r="Q4" s="13"/>
      <c r="R4" s="5"/>
      <c r="S4" s="8"/>
      <c r="T4" s="10"/>
      <c r="U4" s="11"/>
    </row>
    <row r="6" spans="1:21">
      <c r="G6" s="4"/>
      <c r="H6" s="8"/>
      <c r="I6" s="8"/>
      <c r="J6" s="8"/>
      <c r="K6" s="8"/>
      <c r="L6" s="8"/>
      <c r="M6" s="8"/>
      <c r="N6" s="8" t="s">
        <v>60</v>
      </c>
      <c r="O6" s="8"/>
      <c r="P6" s="8"/>
      <c r="Q6" s="8"/>
    </row>
    <row r="7" spans="1:21">
      <c r="G7" s="2"/>
      <c r="H7" s="12"/>
      <c r="I7" s="1"/>
      <c r="J7" s="1"/>
      <c r="K7" s="1"/>
      <c r="L7" s="1"/>
      <c r="M7" s="1"/>
      <c r="N7" s="8" t="s">
        <v>61</v>
      </c>
      <c r="O7" s="8"/>
      <c r="P7" s="8"/>
      <c r="Q7" s="8"/>
    </row>
    <row r="8" spans="1:21">
      <c r="G8" s="2"/>
      <c r="H8" s="12"/>
      <c r="I8" s="1"/>
      <c r="J8" s="1"/>
      <c r="K8" s="1"/>
      <c r="L8" s="1"/>
      <c r="M8" s="1"/>
      <c r="N8" s="44" t="s">
        <v>63</v>
      </c>
      <c r="O8" s="8"/>
      <c r="P8" s="8"/>
      <c r="Q8" s="8"/>
    </row>
    <row r="9" spans="1:21">
      <c r="G9" s="2"/>
      <c r="H9" s="12"/>
      <c r="I9" s="1"/>
      <c r="J9" s="1"/>
      <c r="K9" s="1"/>
      <c r="L9" s="1"/>
      <c r="M9" s="1"/>
      <c r="N9" s="8"/>
      <c r="O9" s="8"/>
      <c r="P9" s="8"/>
      <c r="Q9" s="8"/>
    </row>
    <row r="10" spans="1:21" s="4" customFormat="1" ht="114.75">
      <c r="A10" s="16" t="s">
        <v>33</v>
      </c>
      <c r="B10" s="17" t="s">
        <v>26</v>
      </c>
      <c r="C10" s="17" t="s">
        <v>27</v>
      </c>
      <c r="D10" s="17" t="s">
        <v>28</v>
      </c>
      <c r="E10" s="17" t="s">
        <v>29</v>
      </c>
      <c r="F10" s="17" t="s">
        <v>30</v>
      </c>
      <c r="G10" s="16" t="s">
        <v>59</v>
      </c>
      <c r="H10" s="17" t="s">
        <v>31</v>
      </c>
      <c r="I10" s="16" t="s">
        <v>5</v>
      </c>
      <c r="J10" s="16" t="s">
        <v>47</v>
      </c>
      <c r="K10" s="16" t="s">
        <v>0</v>
      </c>
      <c r="L10" s="16" t="s">
        <v>1</v>
      </c>
      <c r="M10" s="16" t="s">
        <v>2</v>
      </c>
      <c r="N10" s="16" t="s">
        <v>6</v>
      </c>
      <c r="O10" s="16" t="s">
        <v>7</v>
      </c>
      <c r="P10" s="16" t="s">
        <v>3</v>
      </c>
      <c r="Q10" s="18" t="s">
        <v>8</v>
      </c>
      <c r="R10" s="16" t="s">
        <v>32</v>
      </c>
      <c r="S10" s="16" t="s">
        <v>39</v>
      </c>
      <c r="T10" s="18" t="s">
        <v>58</v>
      </c>
      <c r="U10" s="19"/>
    </row>
    <row r="11" spans="1:21" s="4" customFormat="1">
      <c r="A11" s="17">
        <v>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20">
        <v>0</v>
      </c>
      <c r="H11" s="17">
        <v>0</v>
      </c>
      <c r="I11" s="16">
        <v>1</v>
      </c>
      <c r="J11" s="21">
        <v>2</v>
      </c>
      <c r="K11" s="17">
        <v>3</v>
      </c>
      <c r="L11" s="17">
        <v>4</v>
      </c>
      <c r="M11" s="17">
        <v>5</v>
      </c>
      <c r="N11" s="17">
        <v>6</v>
      </c>
      <c r="O11" s="17">
        <v>7</v>
      </c>
      <c r="P11" s="17">
        <v>8</v>
      </c>
      <c r="Q11" s="22">
        <v>9</v>
      </c>
      <c r="R11" s="17">
        <v>10</v>
      </c>
      <c r="S11" s="17">
        <v>11</v>
      </c>
      <c r="T11" s="22">
        <v>12</v>
      </c>
      <c r="U11" s="19"/>
    </row>
    <row r="12" spans="1:21" s="4" customFormat="1" ht="63.75">
      <c r="A12" s="17">
        <v>0</v>
      </c>
      <c r="B12" s="17" t="s">
        <v>4</v>
      </c>
      <c r="C12" s="17" t="s">
        <v>4</v>
      </c>
      <c r="D12" s="17" t="s">
        <v>4</v>
      </c>
      <c r="E12" s="17" t="s">
        <v>4</v>
      </c>
      <c r="F12" s="17" t="s">
        <v>4</v>
      </c>
      <c r="G12" s="20"/>
      <c r="H12" s="17" t="s">
        <v>4</v>
      </c>
      <c r="I12" s="16" t="s">
        <v>4</v>
      </c>
      <c r="J12" s="17" t="s">
        <v>4</v>
      </c>
      <c r="K12" s="17" t="s">
        <v>48</v>
      </c>
      <c r="L12" s="17" t="s">
        <v>49</v>
      </c>
      <c r="M12" s="17" t="s">
        <v>50</v>
      </c>
      <c r="N12" s="17" t="s">
        <v>51</v>
      </c>
      <c r="O12" s="17" t="s">
        <v>52</v>
      </c>
      <c r="P12" s="17" t="s">
        <v>53</v>
      </c>
      <c r="Q12" s="18" t="s">
        <v>54</v>
      </c>
      <c r="R12" s="17"/>
      <c r="S12" s="17"/>
      <c r="T12" s="23"/>
      <c r="U12" s="19"/>
    </row>
    <row r="13" spans="1:21">
      <c r="A13" s="20">
        <v>1</v>
      </c>
      <c r="B13" s="24" t="s">
        <v>9</v>
      </c>
      <c r="C13" s="25" t="s">
        <v>10</v>
      </c>
      <c r="D13" s="24" t="s">
        <v>11</v>
      </c>
      <c r="E13" s="26" t="s">
        <v>12</v>
      </c>
      <c r="F13" s="26">
        <v>1</v>
      </c>
      <c r="G13" s="47" t="s">
        <v>67</v>
      </c>
      <c r="H13" s="24">
        <v>2</v>
      </c>
      <c r="I13" s="24" t="s">
        <v>13</v>
      </c>
      <c r="J13" s="27">
        <v>126379.95</v>
      </c>
      <c r="K13" s="23">
        <f>J13/60</f>
        <v>2106.3325</v>
      </c>
      <c r="L13" s="23">
        <f>J13*1.5%</f>
        <v>1895.6992499999999</v>
      </c>
      <c r="M13" s="23">
        <f>J13*0.5%</f>
        <v>631.89975000000004</v>
      </c>
      <c r="N13" s="23">
        <f>K13+L13+M13</f>
        <v>4633.9315000000006</v>
      </c>
      <c r="O13" s="23">
        <f>N13/12</f>
        <v>386.16095833333338</v>
      </c>
      <c r="P13" s="23">
        <f>O13*0.8</f>
        <v>308.92876666666672</v>
      </c>
      <c r="Q13" s="23">
        <f>P13*0.9</f>
        <v>278.03589000000005</v>
      </c>
      <c r="R13" s="17">
        <v>278</v>
      </c>
      <c r="S13" s="17">
        <v>25</v>
      </c>
      <c r="T13" s="23">
        <f>R13*45.46%</f>
        <v>126.3788</v>
      </c>
      <c r="U13" s="28"/>
    </row>
    <row r="14" spans="1:21">
      <c r="A14" s="20">
        <v>2</v>
      </c>
      <c r="B14" s="24" t="s">
        <v>9</v>
      </c>
      <c r="C14" s="25" t="s">
        <v>10</v>
      </c>
      <c r="D14" s="24" t="s">
        <v>11</v>
      </c>
      <c r="E14" s="26" t="s">
        <v>12</v>
      </c>
      <c r="F14" s="26">
        <v>2</v>
      </c>
      <c r="G14" s="47" t="s">
        <v>68</v>
      </c>
      <c r="H14" s="24">
        <v>1</v>
      </c>
      <c r="I14" s="24" t="s">
        <v>14</v>
      </c>
      <c r="J14" s="27">
        <v>99155.18</v>
      </c>
      <c r="K14" s="23">
        <f t="shared" ref="K14:K68" si="0">J14/60</f>
        <v>1652.5863333333332</v>
      </c>
      <c r="L14" s="23">
        <f t="shared" ref="L14:L68" si="1">J14*1.5%</f>
        <v>1487.3276999999998</v>
      </c>
      <c r="M14" s="23">
        <f t="shared" ref="M14:M68" si="2">J14*0.5%</f>
        <v>495.77589999999998</v>
      </c>
      <c r="N14" s="23">
        <f t="shared" ref="N14:N16" si="3">K14+L14+M14</f>
        <v>3635.6899333333331</v>
      </c>
      <c r="O14" s="23">
        <f t="shared" ref="O14:O23" si="4">N14/12</f>
        <v>302.97416111111107</v>
      </c>
      <c r="P14" s="23">
        <f t="shared" ref="P14:P68" si="5">O14*0.8</f>
        <v>242.37932888888886</v>
      </c>
      <c r="Q14" s="23">
        <f>P14*0.8</f>
        <v>193.90346311111111</v>
      </c>
      <c r="R14" s="17">
        <v>132</v>
      </c>
      <c r="S14" s="17">
        <v>25</v>
      </c>
      <c r="T14" s="23">
        <f t="shared" ref="T14:T68" si="6">R14*45.46%</f>
        <v>60.007199999999997</v>
      </c>
      <c r="U14" s="28"/>
    </row>
    <row r="15" spans="1:21">
      <c r="A15" s="20">
        <v>3</v>
      </c>
      <c r="B15" s="24" t="s">
        <v>9</v>
      </c>
      <c r="C15" s="25" t="s">
        <v>10</v>
      </c>
      <c r="D15" s="24" t="s">
        <v>11</v>
      </c>
      <c r="E15" s="26" t="s">
        <v>12</v>
      </c>
      <c r="F15" s="26">
        <v>3</v>
      </c>
      <c r="G15" s="47" t="s">
        <v>69</v>
      </c>
      <c r="H15" s="24">
        <v>2</v>
      </c>
      <c r="I15" s="24" t="s">
        <v>15</v>
      </c>
      <c r="J15" s="27">
        <v>126379.95</v>
      </c>
      <c r="K15" s="23">
        <f t="shared" si="0"/>
        <v>2106.3325</v>
      </c>
      <c r="L15" s="23">
        <f t="shared" si="1"/>
        <v>1895.6992499999999</v>
      </c>
      <c r="M15" s="23">
        <f t="shared" si="2"/>
        <v>631.89975000000004</v>
      </c>
      <c r="N15" s="23">
        <f t="shared" si="3"/>
        <v>4633.9315000000006</v>
      </c>
      <c r="O15" s="23">
        <f t="shared" si="4"/>
        <v>386.16095833333338</v>
      </c>
      <c r="P15" s="23">
        <f t="shared" si="5"/>
        <v>308.92876666666672</v>
      </c>
      <c r="Q15" s="23">
        <f>P15*0.9</f>
        <v>278.03589000000005</v>
      </c>
      <c r="R15" s="17">
        <v>278</v>
      </c>
      <c r="S15" s="17">
        <v>25</v>
      </c>
      <c r="T15" s="23">
        <f t="shared" si="6"/>
        <v>126.3788</v>
      </c>
      <c r="U15" s="28"/>
    </row>
    <row r="16" spans="1:21" s="61" customFormat="1">
      <c r="A16" s="51">
        <v>4</v>
      </c>
      <c r="B16" s="52" t="s">
        <v>9</v>
      </c>
      <c r="C16" s="62" t="s">
        <v>10</v>
      </c>
      <c r="D16" s="52" t="s">
        <v>11</v>
      </c>
      <c r="E16" s="55">
        <v>1</v>
      </c>
      <c r="F16" s="55">
        <v>4</v>
      </c>
      <c r="G16" s="63" t="s">
        <v>70</v>
      </c>
      <c r="H16" s="52">
        <v>2</v>
      </c>
      <c r="I16" s="52" t="s">
        <v>13</v>
      </c>
      <c r="J16" s="57">
        <v>126379.95</v>
      </c>
      <c r="K16" s="58">
        <f t="shared" si="0"/>
        <v>2106.3325</v>
      </c>
      <c r="L16" s="58">
        <f t="shared" si="1"/>
        <v>1895.6992499999999</v>
      </c>
      <c r="M16" s="58">
        <f t="shared" si="2"/>
        <v>631.89975000000004</v>
      </c>
      <c r="N16" s="58">
        <f t="shared" si="3"/>
        <v>4633.9315000000006</v>
      </c>
      <c r="O16" s="58">
        <f t="shared" si="4"/>
        <v>386.16095833333338</v>
      </c>
      <c r="P16" s="58">
        <f t="shared" si="5"/>
        <v>308.92876666666672</v>
      </c>
      <c r="Q16" s="58">
        <f t="shared" ref="Q16:Q66" si="7">P16*1</f>
        <v>308.92876666666672</v>
      </c>
      <c r="R16" s="59">
        <v>309</v>
      </c>
      <c r="S16" s="59">
        <v>25</v>
      </c>
      <c r="T16" s="58">
        <f t="shared" si="6"/>
        <v>140.47139999999999</v>
      </c>
      <c r="U16" s="64"/>
    </row>
    <row r="17" spans="1:116">
      <c r="A17" s="20">
        <v>5</v>
      </c>
      <c r="B17" s="24" t="s">
        <v>9</v>
      </c>
      <c r="C17" s="25" t="s">
        <v>10</v>
      </c>
      <c r="D17" s="24" t="s">
        <v>11</v>
      </c>
      <c r="E17" s="26">
        <v>1</v>
      </c>
      <c r="F17" s="26">
        <v>5</v>
      </c>
      <c r="G17" s="47" t="s">
        <v>71</v>
      </c>
      <c r="H17" s="24">
        <v>1</v>
      </c>
      <c r="I17" s="24" t="s">
        <v>14</v>
      </c>
      <c r="J17" s="27">
        <v>99155.18</v>
      </c>
      <c r="K17" s="23">
        <f t="shared" si="0"/>
        <v>1652.5863333333332</v>
      </c>
      <c r="L17" s="23">
        <f t="shared" si="1"/>
        <v>1487.3276999999998</v>
      </c>
      <c r="M17" s="23">
        <f t="shared" si="2"/>
        <v>495.77589999999998</v>
      </c>
      <c r="N17" s="23">
        <f t="shared" ref="N17:N68" si="8">K17+L17+M17</f>
        <v>3635.6899333333331</v>
      </c>
      <c r="O17" s="23">
        <f t="shared" si="4"/>
        <v>302.97416111111107</v>
      </c>
      <c r="P17" s="23">
        <f t="shared" si="5"/>
        <v>242.37932888888886</v>
      </c>
      <c r="Q17" s="23">
        <f t="shared" si="7"/>
        <v>242.37932888888886</v>
      </c>
      <c r="R17" s="17">
        <v>242</v>
      </c>
      <c r="S17" s="17">
        <v>25</v>
      </c>
      <c r="T17" s="23">
        <f t="shared" si="6"/>
        <v>110.0132</v>
      </c>
      <c r="U17" s="28"/>
    </row>
    <row r="18" spans="1:116">
      <c r="A18" s="20">
        <v>6</v>
      </c>
      <c r="B18" s="24" t="s">
        <v>9</v>
      </c>
      <c r="C18" s="25" t="s">
        <v>10</v>
      </c>
      <c r="D18" s="29" t="s">
        <v>11</v>
      </c>
      <c r="E18" s="26">
        <v>1</v>
      </c>
      <c r="F18" s="26">
        <v>6</v>
      </c>
      <c r="G18" s="46" t="s">
        <v>72</v>
      </c>
      <c r="H18" s="24">
        <v>2</v>
      </c>
      <c r="I18" s="24" t="s">
        <v>15</v>
      </c>
      <c r="J18" s="27">
        <v>126379.95</v>
      </c>
      <c r="K18" s="23">
        <f t="shared" si="0"/>
        <v>2106.3325</v>
      </c>
      <c r="L18" s="23">
        <f t="shared" si="1"/>
        <v>1895.6992499999999</v>
      </c>
      <c r="M18" s="23">
        <f t="shared" si="2"/>
        <v>631.89975000000004</v>
      </c>
      <c r="N18" s="23">
        <f t="shared" si="8"/>
        <v>4633.9315000000006</v>
      </c>
      <c r="O18" s="23">
        <f t="shared" si="4"/>
        <v>386.16095833333338</v>
      </c>
      <c r="P18" s="23">
        <f t="shared" si="5"/>
        <v>308.92876666666672</v>
      </c>
      <c r="Q18" s="23">
        <f>P18*0.8</f>
        <v>247.14301333333339</v>
      </c>
      <c r="R18" s="17">
        <v>69</v>
      </c>
      <c r="S18" s="17">
        <v>25</v>
      </c>
      <c r="T18" s="23">
        <f t="shared" si="6"/>
        <v>31.3674</v>
      </c>
    </row>
    <row r="19" spans="1:116">
      <c r="A19" s="20">
        <v>7</v>
      </c>
      <c r="B19" s="24" t="s">
        <v>9</v>
      </c>
      <c r="C19" s="25" t="s">
        <v>10</v>
      </c>
      <c r="D19" s="29" t="s">
        <v>11</v>
      </c>
      <c r="E19" s="26">
        <v>2</v>
      </c>
      <c r="F19" s="26">
        <v>7</v>
      </c>
      <c r="G19" s="46" t="s">
        <v>73</v>
      </c>
      <c r="H19" s="24">
        <v>2</v>
      </c>
      <c r="I19" s="24" t="s">
        <v>13</v>
      </c>
      <c r="J19" s="27">
        <v>126379.95</v>
      </c>
      <c r="K19" s="23">
        <f t="shared" si="0"/>
        <v>2106.3325</v>
      </c>
      <c r="L19" s="23">
        <f t="shared" si="1"/>
        <v>1895.6992499999999</v>
      </c>
      <c r="M19" s="23">
        <f t="shared" si="2"/>
        <v>631.89975000000004</v>
      </c>
      <c r="N19" s="23">
        <f t="shared" si="8"/>
        <v>4633.9315000000006</v>
      </c>
      <c r="O19" s="23">
        <f t="shared" si="4"/>
        <v>386.16095833333338</v>
      </c>
      <c r="P19" s="23">
        <f t="shared" si="5"/>
        <v>308.92876666666672</v>
      </c>
      <c r="Q19" s="23">
        <f>P19*0.8</f>
        <v>247.14301333333339</v>
      </c>
      <c r="R19" s="17">
        <v>35</v>
      </c>
      <c r="S19" s="17">
        <v>25</v>
      </c>
      <c r="T19" s="23">
        <f t="shared" si="6"/>
        <v>15.911</v>
      </c>
    </row>
    <row r="20" spans="1:116">
      <c r="A20" s="20">
        <v>8</v>
      </c>
      <c r="B20" s="24" t="s">
        <v>9</v>
      </c>
      <c r="C20" s="25" t="s">
        <v>10</v>
      </c>
      <c r="D20" s="24" t="s">
        <v>11</v>
      </c>
      <c r="E20" s="26">
        <v>2</v>
      </c>
      <c r="F20" s="26">
        <v>9</v>
      </c>
      <c r="G20" s="46" t="s">
        <v>74</v>
      </c>
      <c r="H20" s="24">
        <v>2</v>
      </c>
      <c r="I20" s="24" t="s">
        <v>15</v>
      </c>
      <c r="J20" s="27">
        <v>126379.95</v>
      </c>
      <c r="K20" s="23">
        <f t="shared" si="0"/>
        <v>2106.3325</v>
      </c>
      <c r="L20" s="23">
        <f t="shared" si="1"/>
        <v>1895.6992499999999</v>
      </c>
      <c r="M20" s="23">
        <v>0</v>
      </c>
      <c r="N20" s="23">
        <f t="shared" si="8"/>
        <v>4002.0317500000001</v>
      </c>
      <c r="O20" s="23">
        <f t="shared" si="4"/>
        <v>333.50264583333336</v>
      </c>
      <c r="P20" s="23">
        <f t="shared" si="5"/>
        <v>266.80211666666668</v>
      </c>
      <c r="Q20" s="23">
        <f>P20*0.8</f>
        <v>213.44169333333335</v>
      </c>
      <c r="R20" s="17">
        <v>52</v>
      </c>
      <c r="S20" s="17">
        <v>25</v>
      </c>
      <c r="T20" s="23">
        <f>R20*52.64%</f>
        <v>27.372799999999998</v>
      </c>
    </row>
    <row r="21" spans="1:116">
      <c r="A21" s="20">
        <v>9</v>
      </c>
      <c r="B21" s="24" t="s">
        <v>9</v>
      </c>
      <c r="C21" s="25" t="s">
        <v>10</v>
      </c>
      <c r="D21" s="29" t="s">
        <v>11</v>
      </c>
      <c r="E21" s="26">
        <v>3</v>
      </c>
      <c r="F21" s="26">
        <v>11</v>
      </c>
      <c r="G21" s="46" t="s">
        <v>75</v>
      </c>
      <c r="H21" s="24">
        <v>1</v>
      </c>
      <c r="I21" s="24" t="s">
        <v>14</v>
      </c>
      <c r="J21" s="27">
        <v>99155.18</v>
      </c>
      <c r="K21" s="23">
        <f t="shared" si="0"/>
        <v>1652.5863333333332</v>
      </c>
      <c r="L21" s="23">
        <f t="shared" si="1"/>
        <v>1487.3276999999998</v>
      </c>
      <c r="M21" s="23">
        <f t="shared" si="2"/>
        <v>495.77589999999998</v>
      </c>
      <c r="N21" s="23">
        <f t="shared" si="8"/>
        <v>3635.6899333333331</v>
      </c>
      <c r="O21" s="23">
        <f t="shared" si="4"/>
        <v>302.97416111111107</v>
      </c>
      <c r="P21" s="23">
        <f t="shared" si="5"/>
        <v>242.37932888888886</v>
      </c>
      <c r="Q21" s="23">
        <f>P21*0.8</f>
        <v>193.90346311111111</v>
      </c>
      <c r="R21" s="17">
        <v>0</v>
      </c>
      <c r="S21" s="17">
        <v>0</v>
      </c>
      <c r="T21" s="23">
        <f t="shared" si="6"/>
        <v>0</v>
      </c>
    </row>
    <row r="22" spans="1:116">
      <c r="A22" s="20">
        <v>10</v>
      </c>
      <c r="B22" s="24" t="s">
        <v>9</v>
      </c>
      <c r="C22" s="25" t="s">
        <v>10</v>
      </c>
      <c r="D22" s="29" t="s">
        <v>11</v>
      </c>
      <c r="E22" s="26">
        <v>3</v>
      </c>
      <c r="F22" s="26">
        <v>12</v>
      </c>
      <c r="G22" s="46" t="s">
        <v>76</v>
      </c>
      <c r="H22" s="24">
        <v>2</v>
      </c>
      <c r="I22" s="24" t="s">
        <v>15</v>
      </c>
      <c r="J22" s="27">
        <v>126379.95</v>
      </c>
      <c r="K22" s="23">
        <f t="shared" si="0"/>
        <v>2106.3325</v>
      </c>
      <c r="L22" s="23">
        <f t="shared" si="1"/>
        <v>1895.6992499999999</v>
      </c>
      <c r="M22" s="23">
        <f t="shared" si="2"/>
        <v>631.89975000000004</v>
      </c>
      <c r="N22" s="23">
        <f t="shared" si="8"/>
        <v>4633.9315000000006</v>
      </c>
      <c r="O22" s="23">
        <f t="shared" si="4"/>
        <v>386.16095833333338</v>
      </c>
      <c r="P22" s="23">
        <f t="shared" si="5"/>
        <v>308.92876666666672</v>
      </c>
      <c r="Q22" s="23">
        <f>P22*0.9</f>
        <v>278.03589000000005</v>
      </c>
      <c r="R22" s="17">
        <v>278</v>
      </c>
      <c r="S22" s="17">
        <v>25</v>
      </c>
      <c r="T22" s="23">
        <f t="shared" si="6"/>
        <v>126.3788</v>
      </c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</row>
    <row r="23" spans="1:116">
      <c r="A23" s="20">
        <v>11</v>
      </c>
      <c r="B23" s="24" t="s">
        <v>9</v>
      </c>
      <c r="C23" s="25" t="s">
        <v>10</v>
      </c>
      <c r="D23" s="29" t="s">
        <v>16</v>
      </c>
      <c r="E23" s="26" t="s">
        <v>12</v>
      </c>
      <c r="F23" s="26">
        <v>14</v>
      </c>
      <c r="G23" s="46" t="s">
        <v>77</v>
      </c>
      <c r="H23" s="24">
        <v>1</v>
      </c>
      <c r="I23" s="24" t="s">
        <v>18</v>
      </c>
      <c r="J23" s="27">
        <v>99155.18</v>
      </c>
      <c r="K23" s="23">
        <f t="shared" si="0"/>
        <v>1652.5863333333332</v>
      </c>
      <c r="L23" s="23">
        <f t="shared" si="1"/>
        <v>1487.3276999999998</v>
      </c>
      <c r="M23" s="23">
        <f t="shared" si="2"/>
        <v>495.77589999999998</v>
      </c>
      <c r="N23" s="23">
        <f t="shared" si="8"/>
        <v>3635.6899333333331</v>
      </c>
      <c r="O23" s="23">
        <f t="shared" si="4"/>
        <v>302.97416111111107</v>
      </c>
      <c r="P23" s="23">
        <f t="shared" si="5"/>
        <v>242.37932888888886</v>
      </c>
      <c r="Q23" s="23">
        <f>P23*0.8</f>
        <v>193.90346311111111</v>
      </c>
      <c r="R23" s="17">
        <v>103</v>
      </c>
      <c r="S23" s="17">
        <v>25</v>
      </c>
      <c r="T23" s="23">
        <f t="shared" si="6"/>
        <v>46.823799999999999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</row>
    <row r="24" spans="1:116">
      <c r="A24" s="20">
        <v>12</v>
      </c>
      <c r="B24" s="24" t="s">
        <v>9</v>
      </c>
      <c r="C24" s="25" t="s">
        <v>10</v>
      </c>
      <c r="D24" s="29" t="s">
        <v>16</v>
      </c>
      <c r="E24" s="26" t="s">
        <v>12</v>
      </c>
      <c r="F24" s="26">
        <v>15</v>
      </c>
      <c r="G24" s="46" t="s">
        <v>78</v>
      </c>
      <c r="H24" s="24">
        <v>1</v>
      </c>
      <c r="I24" s="24" t="s">
        <v>18</v>
      </c>
      <c r="J24" s="27">
        <v>99155.18</v>
      </c>
      <c r="K24" s="23">
        <f t="shared" si="0"/>
        <v>1652.5863333333332</v>
      </c>
      <c r="L24" s="23">
        <f t="shared" si="1"/>
        <v>1487.3276999999998</v>
      </c>
      <c r="M24" s="23">
        <f t="shared" si="2"/>
        <v>495.77589999999998</v>
      </c>
      <c r="N24" s="23">
        <f t="shared" si="8"/>
        <v>3635.6899333333331</v>
      </c>
      <c r="O24" s="23">
        <f>N24/12</f>
        <v>302.97416111111107</v>
      </c>
      <c r="P24" s="23">
        <f t="shared" si="5"/>
        <v>242.37932888888886</v>
      </c>
      <c r="Q24" s="23">
        <f>P24*0.8</f>
        <v>193.90346311111111</v>
      </c>
      <c r="R24" s="17">
        <v>111</v>
      </c>
      <c r="S24" s="17">
        <v>25</v>
      </c>
      <c r="T24" s="23">
        <f t="shared" si="6"/>
        <v>50.460599999999999</v>
      </c>
      <c r="U24" s="3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</row>
    <row r="25" spans="1:116">
      <c r="A25" s="20">
        <v>13</v>
      </c>
      <c r="B25" s="24" t="s">
        <v>9</v>
      </c>
      <c r="C25" s="25" t="s">
        <v>10</v>
      </c>
      <c r="D25" s="29" t="s">
        <v>16</v>
      </c>
      <c r="E25" s="26" t="s">
        <v>12</v>
      </c>
      <c r="F25" s="26">
        <v>16</v>
      </c>
      <c r="G25" s="46" t="s">
        <v>79</v>
      </c>
      <c r="H25" s="24">
        <v>1</v>
      </c>
      <c r="I25" s="24" t="s">
        <v>17</v>
      </c>
      <c r="J25" s="27">
        <v>79674.820000000007</v>
      </c>
      <c r="K25" s="23">
        <f t="shared" si="0"/>
        <v>1327.9136666666668</v>
      </c>
      <c r="L25" s="23">
        <f t="shared" si="1"/>
        <v>1195.1223</v>
      </c>
      <c r="M25" s="23">
        <f t="shared" si="2"/>
        <v>398.37410000000006</v>
      </c>
      <c r="N25" s="23">
        <f t="shared" si="8"/>
        <v>2921.4100666666668</v>
      </c>
      <c r="O25" s="23">
        <f t="shared" ref="O25:O39" si="9">N25/12</f>
        <v>243.45083888888891</v>
      </c>
      <c r="P25" s="23">
        <f t="shared" si="5"/>
        <v>194.76067111111115</v>
      </c>
      <c r="Q25" s="23">
        <f t="shared" si="7"/>
        <v>194.76067111111115</v>
      </c>
      <c r="R25" s="17">
        <v>195</v>
      </c>
      <c r="S25" s="17">
        <v>25</v>
      </c>
      <c r="T25" s="23">
        <f t="shared" si="6"/>
        <v>88.647000000000006</v>
      </c>
    </row>
    <row r="26" spans="1:116">
      <c r="A26" s="20">
        <v>14</v>
      </c>
      <c r="B26" s="24" t="s">
        <v>9</v>
      </c>
      <c r="C26" s="25" t="s">
        <v>10</v>
      </c>
      <c r="D26" s="29" t="s">
        <v>16</v>
      </c>
      <c r="E26" s="26">
        <v>1</v>
      </c>
      <c r="F26" s="26">
        <v>17</v>
      </c>
      <c r="G26" s="46" t="s">
        <v>80</v>
      </c>
      <c r="H26" s="24">
        <v>2</v>
      </c>
      <c r="I26" s="24" t="s">
        <v>15</v>
      </c>
      <c r="J26" s="27">
        <v>126379.95</v>
      </c>
      <c r="K26" s="23">
        <f t="shared" si="0"/>
        <v>2106.3325</v>
      </c>
      <c r="L26" s="23">
        <f t="shared" si="1"/>
        <v>1895.6992499999999</v>
      </c>
      <c r="M26" s="23">
        <f t="shared" si="2"/>
        <v>631.89975000000004</v>
      </c>
      <c r="N26" s="23">
        <f t="shared" si="8"/>
        <v>4633.9315000000006</v>
      </c>
      <c r="O26" s="23">
        <f t="shared" si="9"/>
        <v>386.16095833333338</v>
      </c>
      <c r="P26" s="23">
        <f t="shared" si="5"/>
        <v>308.92876666666672</v>
      </c>
      <c r="Q26" s="23">
        <f>P26*0.8</f>
        <v>247.14301333333339</v>
      </c>
      <c r="R26" s="17">
        <v>86</v>
      </c>
      <c r="S26" s="17">
        <v>25</v>
      </c>
      <c r="T26" s="23">
        <f t="shared" si="6"/>
        <v>39.095599999999997</v>
      </c>
      <c r="U26" s="3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</row>
    <row r="27" spans="1:116">
      <c r="A27" s="20">
        <v>15</v>
      </c>
      <c r="B27" s="24" t="s">
        <v>9</v>
      </c>
      <c r="C27" s="25" t="s">
        <v>10</v>
      </c>
      <c r="D27" s="29" t="s">
        <v>16</v>
      </c>
      <c r="E27" s="26">
        <v>1</v>
      </c>
      <c r="F27" s="26">
        <v>18</v>
      </c>
      <c r="G27" s="46" t="s">
        <v>81</v>
      </c>
      <c r="H27" s="24">
        <v>1</v>
      </c>
      <c r="I27" s="24" t="s">
        <v>19</v>
      </c>
      <c r="J27" s="27">
        <v>99155.18</v>
      </c>
      <c r="K27" s="23">
        <f t="shared" si="0"/>
        <v>1652.5863333333332</v>
      </c>
      <c r="L27" s="23">
        <f t="shared" si="1"/>
        <v>1487.3276999999998</v>
      </c>
      <c r="M27" s="23">
        <f t="shared" si="2"/>
        <v>495.77589999999998</v>
      </c>
      <c r="N27" s="23">
        <f t="shared" si="8"/>
        <v>3635.6899333333331</v>
      </c>
      <c r="O27" s="23">
        <f t="shared" si="9"/>
        <v>302.97416111111107</v>
      </c>
      <c r="P27" s="23">
        <f t="shared" si="5"/>
        <v>242.37932888888886</v>
      </c>
      <c r="Q27" s="23">
        <f t="shared" si="7"/>
        <v>242.37932888888886</v>
      </c>
      <c r="R27" s="17">
        <v>0</v>
      </c>
      <c r="S27" s="17">
        <v>0</v>
      </c>
      <c r="T27" s="23">
        <f t="shared" si="6"/>
        <v>0</v>
      </c>
    </row>
    <row r="28" spans="1:116">
      <c r="A28" s="20">
        <v>16</v>
      </c>
      <c r="B28" s="24" t="s">
        <v>9</v>
      </c>
      <c r="C28" s="25" t="s">
        <v>10</v>
      </c>
      <c r="D28" s="29" t="s">
        <v>16</v>
      </c>
      <c r="E28" s="26">
        <v>1</v>
      </c>
      <c r="F28" s="26">
        <v>19</v>
      </c>
      <c r="G28" s="46" t="s">
        <v>82</v>
      </c>
      <c r="H28" s="24">
        <v>2</v>
      </c>
      <c r="I28" s="24" t="s">
        <v>13</v>
      </c>
      <c r="J28" s="27">
        <v>126379.95</v>
      </c>
      <c r="K28" s="23">
        <f t="shared" si="0"/>
        <v>2106.3325</v>
      </c>
      <c r="L28" s="23">
        <f t="shared" si="1"/>
        <v>1895.6992499999999</v>
      </c>
      <c r="M28" s="23">
        <f t="shared" si="2"/>
        <v>631.89975000000004</v>
      </c>
      <c r="N28" s="23">
        <f t="shared" si="8"/>
        <v>4633.9315000000006</v>
      </c>
      <c r="O28" s="23">
        <f t="shared" si="9"/>
        <v>386.16095833333338</v>
      </c>
      <c r="P28" s="23">
        <f t="shared" si="5"/>
        <v>308.92876666666672</v>
      </c>
      <c r="Q28" s="23">
        <f>P28*0.8</f>
        <v>247.14301333333339</v>
      </c>
      <c r="R28" s="17">
        <v>23</v>
      </c>
      <c r="S28" s="17">
        <v>25</v>
      </c>
      <c r="T28" s="23">
        <f t="shared" si="6"/>
        <v>10.4558</v>
      </c>
    </row>
    <row r="29" spans="1:116">
      <c r="A29" s="20">
        <v>17</v>
      </c>
      <c r="B29" s="24" t="s">
        <v>9</v>
      </c>
      <c r="C29" s="25" t="s">
        <v>10</v>
      </c>
      <c r="D29" s="29" t="s">
        <v>16</v>
      </c>
      <c r="E29" s="26">
        <v>2</v>
      </c>
      <c r="F29" s="26">
        <v>20</v>
      </c>
      <c r="G29" s="46" t="s">
        <v>83</v>
      </c>
      <c r="H29" s="24">
        <v>2</v>
      </c>
      <c r="I29" s="24" t="s">
        <v>15</v>
      </c>
      <c r="J29" s="27">
        <v>126379.95</v>
      </c>
      <c r="K29" s="23">
        <f t="shared" si="0"/>
        <v>2106.3325</v>
      </c>
      <c r="L29" s="23">
        <f t="shared" si="1"/>
        <v>1895.6992499999999</v>
      </c>
      <c r="M29" s="23">
        <f t="shared" si="2"/>
        <v>631.89975000000004</v>
      </c>
      <c r="N29" s="23">
        <f t="shared" si="8"/>
        <v>4633.9315000000006</v>
      </c>
      <c r="O29" s="23">
        <f t="shared" si="9"/>
        <v>386.16095833333338</v>
      </c>
      <c r="P29" s="23">
        <f t="shared" si="5"/>
        <v>308.92876666666672</v>
      </c>
      <c r="Q29" s="23">
        <f t="shared" si="7"/>
        <v>308.92876666666672</v>
      </c>
      <c r="R29" s="17">
        <v>309</v>
      </c>
      <c r="S29" s="17">
        <v>25</v>
      </c>
      <c r="T29" s="23">
        <f t="shared" si="6"/>
        <v>140.47139999999999</v>
      </c>
    </row>
    <row r="30" spans="1:116">
      <c r="A30" s="20">
        <v>18</v>
      </c>
      <c r="B30" s="24" t="s">
        <v>9</v>
      </c>
      <c r="C30" s="25" t="s">
        <v>10</v>
      </c>
      <c r="D30" s="29" t="s">
        <v>16</v>
      </c>
      <c r="E30" s="26">
        <v>2</v>
      </c>
      <c r="F30" s="26">
        <v>21</v>
      </c>
      <c r="G30" s="46" t="s">
        <v>84</v>
      </c>
      <c r="H30" s="24">
        <v>1</v>
      </c>
      <c r="I30" s="24" t="s">
        <v>19</v>
      </c>
      <c r="J30" s="27">
        <v>99155.18</v>
      </c>
      <c r="K30" s="23">
        <f t="shared" si="0"/>
        <v>1652.5863333333332</v>
      </c>
      <c r="L30" s="23">
        <f t="shared" si="1"/>
        <v>1487.3276999999998</v>
      </c>
      <c r="M30" s="23">
        <f t="shared" si="2"/>
        <v>495.77589999999998</v>
      </c>
      <c r="N30" s="23">
        <f t="shared" si="8"/>
        <v>3635.6899333333331</v>
      </c>
      <c r="O30" s="23">
        <f t="shared" si="9"/>
        <v>302.97416111111107</v>
      </c>
      <c r="P30" s="23">
        <f t="shared" si="5"/>
        <v>242.37932888888886</v>
      </c>
      <c r="Q30" s="23">
        <f>P30*0.8</f>
        <v>193.90346311111111</v>
      </c>
      <c r="R30" s="17">
        <v>51</v>
      </c>
      <c r="S30" s="17">
        <v>25</v>
      </c>
      <c r="T30" s="23">
        <f t="shared" si="6"/>
        <v>23.1846</v>
      </c>
    </row>
    <row r="31" spans="1:116">
      <c r="A31" s="20">
        <v>19</v>
      </c>
      <c r="B31" s="24" t="s">
        <v>9</v>
      </c>
      <c r="C31" s="25" t="s">
        <v>10</v>
      </c>
      <c r="D31" s="29" t="s">
        <v>16</v>
      </c>
      <c r="E31" s="26">
        <v>2</v>
      </c>
      <c r="F31" s="26">
        <v>22</v>
      </c>
      <c r="G31" s="46" t="s">
        <v>85</v>
      </c>
      <c r="H31" s="24">
        <v>2</v>
      </c>
      <c r="I31" s="24" t="s">
        <v>13</v>
      </c>
      <c r="J31" s="27">
        <v>126379.95</v>
      </c>
      <c r="K31" s="23">
        <f t="shared" si="0"/>
        <v>2106.3325</v>
      </c>
      <c r="L31" s="23">
        <f t="shared" si="1"/>
        <v>1895.6992499999999</v>
      </c>
      <c r="M31" s="23">
        <f t="shared" si="2"/>
        <v>631.89975000000004</v>
      </c>
      <c r="N31" s="23">
        <f t="shared" si="8"/>
        <v>4633.9315000000006</v>
      </c>
      <c r="O31" s="23">
        <f t="shared" si="9"/>
        <v>386.16095833333338</v>
      </c>
      <c r="P31" s="23">
        <f t="shared" si="5"/>
        <v>308.92876666666672</v>
      </c>
      <c r="Q31" s="23">
        <f t="shared" si="7"/>
        <v>308.92876666666672</v>
      </c>
      <c r="R31" s="17">
        <v>309</v>
      </c>
      <c r="S31" s="17">
        <v>25</v>
      </c>
      <c r="T31" s="23">
        <f t="shared" si="6"/>
        <v>140.47139999999999</v>
      </c>
    </row>
    <row r="32" spans="1:116">
      <c r="A32" s="20">
        <v>20</v>
      </c>
      <c r="B32" s="24" t="s">
        <v>9</v>
      </c>
      <c r="C32" s="25" t="s">
        <v>10</v>
      </c>
      <c r="D32" s="29" t="s">
        <v>16</v>
      </c>
      <c r="E32" s="26">
        <v>3</v>
      </c>
      <c r="F32" s="26">
        <v>24</v>
      </c>
      <c r="G32" s="46" t="s">
        <v>86</v>
      </c>
      <c r="H32" s="24">
        <v>1</v>
      </c>
      <c r="I32" s="24" t="s">
        <v>19</v>
      </c>
      <c r="J32" s="27">
        <v>99155.18</v>
      </c>
      <c r="K32" s="23">
        <f t="shared" si="0"/>
        <v>1652.5863333333332</v>
      </c>
      <c r="L32" s="23">
        <f t="shared" si="1"/>
        <v>1487.3276999999998</v>
      </c>
      <c r="M32" s="23">
        <f t="shared" si="2"/>
        <v>495.77589999999998</v>
      </c>
      <c r="N32" s="23">
        <f t="shared" si="8"/>
        <v>3635.6899333333331</v>
      </c>
      <c r="O32" s="23">
        <f t="shared" si="9"/>
        <v>302.97416111111107</v>
      </c>
      <c r="P32" s="23">
        <f t="shared" si="5"/>
        <v>242.37932888888886</v>
      </c>
      <c r="Q32" s="23">
        <f t="shared" si="7"/>
        <v>242.37932888888886</v>
      </c>
      <c r="R32" s="17">
        <v>242</v>
      </c>
      <c r="S32" s="17">
        <v>25</v>
      </c>
      <c r="T32" s="23">
        <f t="shared" si="6"/>
        <v>110.0132</v>
      </c>
    </row>
    <row r="33" spans="1:21">
      <c r="A33" s="20">
        <v>21</v>
      </c>
      <c r="B33" s="24" t="s">
        <v>9</v>
      </c>
      <c r="C33" s="25" t="s">
        <v>10</v>
      </c>
      <c r="D33" s="29" t="s">
        <v>16</v>
      </c>
      <c r="E33" s="26">
        <v>3</v>
      </c>
      <c r="F33" s="26">
        <v>25</v>
      </c>
      <c r="G33" s="46" t="s">
        <v>87</v>
      </c>
      <c r="H33" s="24">
        <v>2</v>
      </c>
      <c r="I33" s="24" t="s">
        <v>13</v>
      </c>
      <c r="J33" s="27">
        <v>126379.95</v>
      </c>
      <c r="K33" s="23">
        <f t="shared" si="0"/>
        <v>2106.3325</v>
      </c>
      <c r="L33" s="23">
        <f t="shared" si="1"/>
        <v>1895.6992499999999</v>
      </c>
      <c r="M33" s="23">
        <f t="shared" si="2"/>
        <v>631.89975000000004</v>
      </c>
      <c r="N33" s="23">
        <f t="shared" si="8"/>
        <v>4633.9315000000006</v>
      </c>
      <c r="O33" s="23">
        <f t="shared" si="9"/>
        <v>386.16095833333338</v>
      </c>
      <c r="P33" s="23">
        <f t="shared" si="5"/>
        <v>308.92876666666672</v>
      </c>
      <c r="Q33" s="23">
        <f>P33*0.8</f>
        <v>247.14301333333339</v>
      </c>
      <c r="R33" s="17">
        <v>63</v>
      </c>
      <c r="S33" s="17">
        <v>25</v>
      </c>
      <c r="T33" s="23">
        <f t="shared" si="6"/>
        <v>28.639800000000001</v>
      </c>
    </row>
    <row r="34" spans="1:21">
      <c r="A34" s="20">
        <v>22</v>
      </c>
      <c r="B34" s="24" t="s">
        <v>9</v>
      </c>
      <c r="C34" s="25" t="s">
        <v>20</v>
      </c>
      <c r="D34" s="29" t="s">
        <v>11</v>
      </c>
      <c r="E34" s="26" t="s">
        <v>12</v>
      </c>
      <c r="F34" s="26">
        <v>1</v>
      </c>
      <c r="G34" s="46" t="s">
        <v>88</v>
      </c>
      <c r="H34" s="24">
        <v>2</v>
      </c>
      <c r="I34" s="24" t="s">
        <v>13</v>
      </c>
      <c r="J34" s="27">
        <v>126326</v>
      </c>
      <c r="K34" s="23">
        <f t="shared" si="0"/>
        <v>2105.4333333333334</v>
      </c>
      <c r="L34" s="23">
        <f t="shared" si="1"/>
        <v>1894.8899999999999</v>
      </c>
      <c r="M34" s="23">
        <f t="shared" si="2"/>
        <v>631.63</v>
      </c>
      <c r="N34" s="23">
        <f t="shared" si="8"/>
        <v>4631.9533333333329</v>
      </c>
      <c r="O34" s="23">
        <f t="shared" si="9"/>
        <v>385.99611111111108</v>
      </c>
      <c r="P34" s="23">
        <f t="shared" si="5"/>
        <v>308.79688888888887</v>
      </c>
      <c r="Q34" s="23">
        <f>P34*0.9</f>
        <v>277.91719999999998</v>
      </c>
      <c r="R34" s="17">
        <v>278</v>
      </c>
      <c r="S34" s="17">
        <v>25</v>
      </c>
      <c r="T34" s="23">
        <f t="shared" si="6"/>
        <v>126.3788</v>
      </c>
    </row>
    <row r="35" spans="1:21">
      <c r="A35" s="20">
        <v>23</v>
      </c>
      <c r="B35" s="24" t="s">
        <v>9</v>
      </c>
      <c r="C35" s="25" t="s">
        <v>20</v>
      </c>
      <c r="D35" s="29" t="s">
        <v>11</v>
      </c>
      <c r="E35" s="26" t="s">
        <v>12</v>
      </c>
      <c r="F35" s="26">
        <v>3</v>
      </c>
      <c r="G35" s="46" t="s">
        <v>89</v>
      </c>
      <c r="H35" s="24">
        <v>2</v>
      </c>
      <c r="I35" s="24" t="s">
        <v>15</v>
      </c>
      <c r="J35" s="27">
        <v>126326</v>
      </c>
      <c r="K35" s="23">
        <f t="shared" si="0"/>
        <v>2105.4333333333334</v>
      </c>
      <c r="L35" s="23">
        <f t="shared" si="1"/>
        <v>1894.8899999999999</v>
      </c>
      <c r="M35" s="23">
        <f t="shared" si="2"/>
        <v>631.63</v>
      </c>
      <c r="N35" s="23">
        <f t="shared" si="8"/>
        <v>4631.9533333333329</v>
      </c>
      <c r="O35" s="23">
        <f t="shared" si="9"/>
        <v>385.99611111111108</v>
      </c>
      <c r="P35" s="23">
        <f t="shared" si="5"/>
        <v>308.79688888888887</v>
      </c>
      <c r="Q35" s="23">
        <f t="shared" si="7"/>
        <v>308.79688888888887</v>
      </c>
      <c r="R35" s="17">
        <v>309</v>
      </c>
      <c r="S35" s="17">
        <v>25</v>
      </c>
      <c r="T35" s="23">
        <f t="shared" si="6"/>
        <v>140.47139999999999</v>
      </c>
    </row>
    <row r="36" spans="1:21">
      <c r="A36" s="20">
        <v>24</v>
      </c>
      <c r="B36" s="24" t="s">
        <v>9</v>
      </c>
      <c r="C36" s="25" t="s">
        <v>20</v>
      </c>
      <c r="D36" s="29" t="s">
        <v>11</v>
      </c>
      <c r="E36" s="26">
        <v>1</v>
      </c>
      <c r="F36" s="26">
        <v>4</v>
      </c>
      <c r="G36" s="46" t="s">
        <v>90</v>
      </c>
      <c r="H36" s="24">
        <v>2</v>
      </c>
      <c r="I36" s="24" t="s">
        <v>13</v>
      </c>
      <c r="J36" s="27">
        <v>126326</v>
      </c>
      <c r="K36" s="23">
        <f t="shared" si="0"/>
        <v>2105.4333333333334</v>
      </c>
      <c r="L36" s="23">
        <f t="shared" si="1"/>
        <v>1894.8899999999999</v>
      </c>
      <c r="M36" s="23">
        <f t="shared" si="2"/>
        <v>631.63</v>
      </c>
      <c r="N36" s="23">
        <f t="shared" si="8"/>
        <v>4631.9533333333329</v>
      </c>
      <c r="O36" s="23">
        <f t="shared" si="9"/>
        <v>385.99611111111108</v>
      </c>
      <c r="P36" s="23">
        <f t="shared" si="5"/>
        <v>308.79688888888887</v>
      </c>
      <c r="Q36" s="23">
        <f t="shared" si="7"/>
        <v>308.79688888888887</v>
      </c>
      <c r="R36" s="17">
        <v>309</v>
      </c>
      <c r="S36" s="17">
        <v>25</v>
      </c>
      <c r="T36" s="23">
        <f t="shared" si="6"/>
        <v>140.47139999999999</v>
      </c>
    </row>
    <row r="37" spans="1:21">
      <c r="A37" s="20">
        <v>25</v>
      </c>
      <c r="B37" s="24" t="s">
        <v>9</v>
      </c>
      <c r="C37" s="25" t="s">
        <v>20</v>
      </c>
      <c r="D37" s="29" t="s">
        <v>11</v>
      </c>
      <c r="E37" s="26">
        <v>1</v>
      </c>
      <c r="F37" s="26">
        <v>6</v>
      </c>
      <c r="G37" s="46" t="s">
        <v>91</v>
      </c>
      <c r="H37" s="24">
        <v>2</v>
      </c>
      <c r="I37" s="24" t="s">
        <v>15</v>
      </c>
      <c r="J37" s="27">
        <v>126326</v>
      </c>
      <c r="K37" s="23">
        <f t="shared" si="0"/>
        <v>2105.4333333333334</v>
      </c>
      <c r="L37" s="23">
        <f t="shared" si="1"/>
        <v>1894.8899999999999</v>
      </c>
      <c r="M37" s="23">
        <f t="shared" si="2"/>
        <v>631.63</v>
      </c>
      <c r="N37" s="23">
        <f t="shared" si="8"/>
        <v>4631.9533333333329</v>
      </c>
      <c r="O37" s="23">
        <f t="shared" si="9"/>
        <v>385.99611111111108</v>
      </c>
      <c r="P37" s="23">
        <f t="shared" si="5"/>
        <v>308.79688888888887</v>
      </c>
      <c r="Q37" s="23">
        <f>P37*0.9</f>
        <v>277.91719999999998</v>
      </c>
      <c r="R37" s="17">
        <v>278</v>
      </c>
      <c r="S37" s="17">
        <v>25</v>
      </c>
      <c r="T37" s="23">
        <f t="shared" si="6"/>
        <v>126.3788</v>
      </c>
    </row>
    <row r="38" spans="1:21">
      <c r="A38" s="20">
        <v>26</v>
      </c>
      <c r="B38" s="24" t="s">
        <v>9</v>
      </c>
      <c r="C38" s="25" t="s">
        <v>20</v>
      </c>
      <c r="D38" s="29" t="s">
        <v>11</v>
      </c>
      <c r="E38" s="26">
        <v>2</v>
      </c>
      <c r="F38" s="26">
        <v>9</v>
      </c>
      <c r="G38" s="47" t="s">
        <v>92</v>
      </c>
      <c r="H38" s="24">
        <v>2</v>
      </c>
      <c r="I38" s="24" t="s">
        <v>15</v>
      </c>
      <c r="J38" s="27">
        <v>126326</v>
      </c>
      <c r="K38" s="23">
        <f t="shared" si="0"/>
        <v>2105.4333333333334</v>
      </c>
      <c r="L38" s="23">
        <f t="shared" si="1"/>
        <v>1894.8899999999999</v>
      </c>
      <c r="M38" s="23">
        <f t="shared" si="2"/>
        <v>631.63</v>
      </c>
      <c r="N38" s="23">
        <f t="shared" si="8"/>
        <v>4631.9533333333329</v>
      </c>
      <c r="O38" s="23">
        <f t="shared" si="9"/>
        <v>385.99611111111108</v>
      </c>
      <c r="P38" s="23">
        <f t="shared" si="5"/>
        <v>308.79688888888887</v>
      </c>
      <c r="Q38" s="23">
        <f>P38*0.8</f>
        <v>247.03751111111112</v>
      </c>
      <c r="R38" s="17">
        <v>77</v>
      </c>
      <c r="S38" s="17">
        <v>25</v>
      </c>
      <c r="T38" s="23">
        <f t="shared" si="6"/>
        <v>35.004199999999997</v>
      </c>
    </row>
    <row r="39" spans="1:21">
      <c r="A39" s="20">
        <v>27</v>
      </c>
      <c r="B39" s="24" t="s">
        <v>9</v>
      </c>
      <c r="C39" s="25" t="s">
        <v>20</v>
      </c>
      <c r="D39" s="29" t="s">
        <v>11</v>
      </c>
      <c r="E39" s="26">
        <v>3</v>
      </c>
      <c r="F39" s="26">
        <v>10</v>
      </c>
      <c r="G39" s="46" t="s">
        <v>93</v>
      </c>
      <c r="H39" s="24">
        <v>2</v>
      </c>
      <c r="I39" s="24" t="s">
        <v>13</v>
      </c>
      <c r="J39" s="27">
        <v>126326</v>
      </c>
      <c r="K39" s="23">
        <f t="shared" si="0"/>
        <v>2105.4333333333334</v>
      </c>
      <c r="L39" s="23">
        <f t="shared" si="1"/>
        <v>1894.8899999999999</v>
      </c>
      <c r="M39" s="23">
        <f t="shared" si="2"/>
        <v>631.63</v>
      </c>
      <c r="N39" s="23">
        <f t="shared" si="8"/>
        <v>4631.9533333333329</v>
      </c>
      <c r="O39" s="23">
        <f t="shared" si="9"/>
        <v>385.99611111111108</v>
      </c>
      <c r="P39" s="23">
        <f t="shared" si="5"/>
        <v>308.79688888888887</v>
      </c>
      <c r="Q39" s="23">
        <f>P39*0.9</f>
        <v>277.91719999999998</v>
      </c>
      <c r="R39" s="17">
        <v>278</v>
      </c>
      <c r="S39" s="17">
        <v>25</v>
      </c>
      <c r="T39" s="23">
        <f t="shared" si="6"/>
        <v>126.3788</v>
      </c>
    </row>
    <row r="40" spans="1:21">
      <c r="A40" s="20">
        <v>28</v>
      </c>
      <c r="B40" s="24" t="s">
        <v>9</v>
      </c>
      <c r="C40" s="25" t="s">
        <v>20</v>
      </c>
      <c r="D40" s="29" t="s">
        <v>11</v>
      </c>
      <c r="E40" s="26">
        <v>3</v>
      </c>
      <c r="F40" s="26">
        <v>12</v>
      </c>
      <c r="G40" s="47" t="s">
        <v>94</v>
      </c>
      <c r="H40" s="24">
        <v>2</v>
      </c>
      <c r="I40" s="24" t="s">
        <v>15</v>
      </c>
      <c r="J40" s="27">
        <v>126326</v>
      </c>
      <c r="K40" s="23">
        <f t="shared" si="0"/>
        <v>2105.4333333333334</v>
      </c>
      <c r="L40" s="23">
        <f t="shared" si="1"/>
        <v>1894.8899999999999</v>
      </c>
      <c r="M40" s="23">
        <f t="shared" si="2"/>
        <v>631.63</v>
      </c>
      <c r="N40" s="23">
        <f t="shared" si="8"/>
        <v>4631.9533333333329</v>
      </c>
      <c r="O40" s="23">
        <f t="shared" ref="O40:O63" si="10">N40/12</f>
        <v>385.99611111111108</v>
      </c>
      <c r="P40" s="23">
        <f t="shared" si="5"/>
        <v>308.79688888888887</v>
      </c>
      <c r="Q40" s="23">
        <f>P40*0.8</f>
        <v>247.03751111111112</v>
      </c>
      <c r="R40" s="17">
        <v>92</v>
      </c>
      <c r="S40" s="17">
        <v>25</v>
      </c>
      <c r="T40" s="23">
        <f t="shared" si="6"/>
        <v>41.8232</v>
      </c>
    </row>
    <row r="41" spans="1:21">
      <c r="A41" s="20">
        <v>29</v>
      </c>
      <c r="B41" s="24" t="s">
        <v>9</v>
      </c>
      <c r="C41" s="25" t="s">
        <v>20</v>
      </c>
      <c r="D41" s="29" t="s">
        <v>16</v>
      </c>
      <c r="E41" s="26" t="s">
        <v>12</v>
      </c>
      <c r="F41" s="26">
        <v>14</v>
      </c>
      <c r="G41" s="47" t="s">
        <v>95</v>
      </c>
      <c r="H41" s="24">
        <v>1</v>
      </c>
      <c r="I41" s="24" t="s">
        <v>18</v>
      </c>
      <c r="J41" s="27">
        <v>99112.98</v>
      </c>
      <c r="K41" s="23">
        <f t="shared" si="0"/>
        <v>1651.883</v>
      </c>
      <c r="L41" s="23">
        <f t="shared" si="1"/>
        <v>1486.6946999999998</v>
      </c>
      <c r="M41" s="23">
        <f t="shared" si="2"/>
        <v>495.56489999999997</v>
      </c>
      <c r="N41" s="23">
        <f t="shared" si="8"/>
        <v>3634.1425999999997</v>
      </c>
      <c r="O41" s="23">
        <f t="shared" si="10"/>
        <v>302.84521666666666</v>
      </c>
      <c r="P41" s="23">
        <f t="shared" si="5"/>
        <v>242.27617333333333</v>
      </c>
      <c r="Q41" s="23">
        <f t="shared" si="7"/>
        <v>242.27617333333333</v>
      </c>
      <c r="R41" s="17">
        <v>242</v>
      </c>
      <c r="S41" s="17">
        <v>25</v>
      </c>
      <c r="T41" s="23">
        <f t="shared" si="6"/>
        <v>110.0132</v>
      </c>
    </row>
    <row r="42" spans="1:21">
      <c r="A42" s="20">
        <v>30</v>
      </c>
      <c r="B42" s="24" t="s">
        <v>9</v>
      </c>
      <c r="C42" s="25" t="s">
        <v>20</v>
      </c>
      <c r="D42" s="29" t="s">
        <v>16</v>
      </c>
      <c r="E42" s="26" t="s">
        <v>12</v>
      </c>
      <c r="F42" s="26">
        <v>15</v>
      </c>
      <c r="G42" s="47" t="s">
        <v>96</v>
      </c>
      <c r="H42" s="24">
        <v>1</v>
      </c>
      <c r="I42" s="24" t="s">
        <v>18</v>
      </c>
      <c r="J42" s="27">
        <v>99112.98</v>
      </c>
      <c r="K42" s="23">
        <f t="shared" si="0"/>
        <v>1651.883</v>
      </c>
      <c r="L42" s="23">
        <f t="shared" si="1"/>
        <v>1486.6946999999998</v>
      </c>
      <c r="M42" s="23">
        <f t="shared" si="2"/>
        <v>495.56489999999997</v>
      </c>
      <c r="N42" s="23">
        <f t="shared" si="8"/>
        <v>3634.1425999999997</v>
      </c>
      <c r="O42" s="23">
        <f t="shared" si="10"/>
        <v>302.84521666666666</v>
      </c>
      <c r="P42" s="23">
        <f t="shared" si="5"/>
        <v>242.27617333333333</v>
      </c>
      <c r="Q42" s="23">
        <f t="shared" si="7"/>
        <v>242.27617333333333</v>
      </c>
      <c r="R42" s="17">
        <v>242</v>
      </c>
      <c r="S42" s="17">
        <v>25</v>
      </c>
      <c r="T42" s="23">
        <f t="shared" si="6"/>
        <v>110.0132</v>
      </c>
    </row>
    <row r="43" spans="1:21">
      <c r="A43" s="20">
        <v>31</v>
      </c>
      <c r="B43" s="24" t="s">
        <v>9</v>
      </c>
      <c r="C43" s="25" t="s">
        <v>20</v>
      </c>
      <c r="D43" s="29" t="s">
        <v>16</v>
      </c>
      <c r="E43" s="26" t="s">
        <v>12</v>
      </c>
      <c r="F43" s="26">
        <v>16</v>
      </c>
      <c r="G43" s="47" t="s">
        <v>97</v>
      </c>
      <c r="H43" s="24">
        <v>1</v>
      </c>
      <c r="I43" s="24" t="s">
        <v>17</v>
      </c>
      <c r="J43" s="27">
        <v>79641.009999999995</v>
      </c>
      <c r="K43" s="23">
        <f t="shared" si="0"/>
        <v>1327.3501666666666</v>
      </c>
      <c r="L43" s="23">
        <f t="shared" si="1"/>
        <v>1194.6151499999999</v>
      </c>
      <c r="M43" s="23">
        <f t="shared" si="2"/>
        <v>398.20504999999997</v>
      </c>
      <c r="N43" s="23">
        <f t="shared" si="8"/>
        <v>2920.1703666666667</v>
      </c>
      <c r="O43" s="23">
        <f t="shared" si="10"/>
        <v>243.34753055555555</v>
      </c>
      <c r="P43" s="23">
        <f t="shared" si="5"/>
        <v>194.67802444444445</v>
      </c>
      <c r="Q43" s="23">
        <f>P43*0.8</f>
        <v>155.74241955555556</v>
      </c>
      <c r="R43" s="17">
        <v>102</v>
      </c>
      <c r="S43" s="17">
        <v>25</v>
      </c>
      <c r="T43" s="23">
        <f t="shared" si="6"/>
        <v>46.369199999999999</v>
      </c>
    </row>
    <row r="44" spans="1:21">
      <c r="A44" s="20">
        <v>32</v>
      </c>
      <c r="B44" s="24" t="s">
        <v>9</v>
      </c>
      <c r="C44" s="25" t="s">
        <v>20</v>
      </c>
      <c r="D44" s="29" t="s">
        <v>16</v>
      </c>
      <c r="E44" s="26">
        <v>1</v>
      </c>
      <c r="F44" s="26">
        <v>17</v>
      </c>
      <c r="G44" s="46" t="s">
        <v>98</v>
      </c>
      <c r="H44" s="24">
        <v>2</v>
      </c>
      <c r="I44" s="24" t="s">
        <v>15</v>
      </c>
      <c r="J44" s="27">
        <v>126326</v>
      </c>
      <c r="K44" s="23">
        <f t="shared" si="0"/>
        <v>2105.4333333333334</v>
      </c>
      <c r="L44" s="23">
        <f t="shared" si="1"/>
        <v>1894.8899999999999</v>
      </c>
      <c r="M44" s="23">
        <f t="shared" si="2"/>
        <v>631.63</v>
      </c>
      <c r="N44" s="23">
        <f t="shared" si="8"/>
        <v>4631.9533333333329</v>
      </c>
      <c r="O44" s="23">
        <f t="shared" si="10"/>
        <v>385.99611111111108</v>
      </c>
      <c r="P44" s="23">
        <f t="shared" si="5"/>
        <v>308.79688888888887</v>
      </c>
      <c r="Q44" s="23">
        <f>P44*0.8</f>
        <v>247.03751111111112</v>
      </c>
      <c r="R44" s="17">
        <v>76</v>
      </c>
      <c r="S44" s="17">
        <v>25</v>
      </c>
      <c r="T44" s="23">
        <f t="shared" si="6"/>
        <v>34.549599999999998</v>
      </c>
    </row>
    <row r="45" spans="1:21">
      <c r="A45" s="20">
        <v>33</v>
      </c>
      <c r="B45" s="24" t="s">
        <v>9</v>
      </c>
      <c r="C45" s="25" t="s">
        <v>20</v>
      </c>
      <c r="D45" s="29" t="s">
        <v>16</v>
      </c>
      <c r="E45" s="26">
        <v>1</v>
      </c>
      <c r="F45" s="26">
        <v>18</v>
      </c>
      <c r="G45" s="46" t="s">
        <v>99</v>
      </c>
      <c r="H45" s="24">
        <v>1</v>
      </c>
      <c r="I45" s="24">
        <v>65.47</v>
      </c>
      <c r="J45" s="27">
        <v>99112.98</v>
      </c>
      <c r="K45" s="23">
        <f t="shared" si="0"/>
        <v>1651.883</v>
      </c>
      <c r="L45" s="23">
        <f t="shared" si="1"/>
        <v>1486.6946999999998</v>
      </c>
      <c r="M45" s="23">
        <f t="shared" si="2"/>
        <v>495.56489999999997</v>
      </c>
      <c r="N45" s="23">
        <f t="shared" si="8"/>
        <v>3634.1425999999997</v>
      </c>
      <c r="O45" s="23">
        <f t="shared" si="10"/>
        <v>302.84521666666666</v>
      </c>
      <c r="P45" s="23">
        <f t="shared" si="5"/>
        <v>242.27617333333333</v>
      </c>
      <c r="Q45" s="23">
        <f>P45*0.8</f>
        <v>193.82093866666668</v>
      </c>
      <c r="R45" s="17">
        <v>136</v>
      </c>
      <c r="S45" s="17">
        <v>25</v>
      </c>
      <c r="T45" s="23">
        <f t="shared" si="6"/>
        <v>61.825600000000001</v>
      </c>
    </row>
    <row r="46" spans="1:21" s="61" customFormat="1">
      <c r="A46" s="51">
        <v>34</v>
      </c>
      <c r="B46" s="52" t="s">
        <v>9</v>
      </c>
      <c r="C46" s="62" t="s">
        <v>20</v>
      </c>
      <c r="D46" s="54" t="s">
        <v>16</v>
      </c>
      <c r="E46" s="55">
        <v>2</v>
      </c>
      <c r="F46" s="55">
        <v>20</v>
      </c>
      <c r="G46" s="65" t="s">
        <v>100</v>
      </c>
      <c r="H46" s="52">
        <v>2</v>
      </c>
      <c r="I46" s="52" t="s">
        <v>13</v>
      </c>
      <c r="J46" s="57">
        <v>126326</v>
      </c>
      <c r="K46" s="58">
        <f t="shared" si="0"/>
        <v>2105.4333333333334</v>
      </c>
      <c r="L46" s="58">
        <f t="shared" si="1"/>
        <v>1894.8899999999999</v>
      </c>
      <c r="M46" s="58">
        <f t="shared" si="2"/>
        <v>631.63</v>
      </c>
      <c r="N46" s="58">
        <f t="shared" si="8"/>
        <v>4631.9533333333329</v>
      </c>
      <c r="O46" s="58">
        <f t="shared" si="10"/>
        <v>385.99611111111108</v>
      </c>
      <c r="P46" s="58">
        <f t="shared" si="5"/>
        <v>308.79688888888887</v>
      </c>
      <c r="Q46" s="58">
        <f t="shared" si="7"/>
        <v>308.79688888888887</v>
      </c>
      <c r="R46" s="59">
        <v>309</v>
      </c>
      <c r="S46" s="59">
        <v>25</v>
      </c>
      <c r="T46" s="58">
        <f t="shared" si="6"/>
        <v>140.47139999999999</v>
      </c>
      <c r="U46" s="60"/>
    </row>
    <row r="47" spans="1:21">
      <c r="A47" s="20">
        <v>35</v>
      </c>
      <c r="B47" s="24" t="s">
        <v>9</v>
      </c>
      <c r="C47" s="25" t="s">
        <v>20</v>
      </c>
      <c r="D47" s="29" t="s">
        <v>16</v>
      </c>
      <c r="E47" s="26">
        <v>2</v>
      </c>
      <c r="F47" s="26">
        <v>21</v>
      </c>
      <c r="G47" s="46" t="s">
        <v>101</v>
      </c>
      <c r="H47" s="24">
        <v>1</v>
      </c>
      <c r="I47" s="24" t="s">
        <v>19</v>
      </c>
      <c r="J47" s="27">
        <v>99112.98</v>
      </c>
      <c r="K47" s="23">
        <f t="shared" si="0"/>
        <v>1651.883</v>
      </c>
      <c r="L47" s="23">
        <f t="shared" si="1"/>
        <v>1486.6946999999998</v>
      </c>
      <c r="M47" s="23">
        <f t="shared" si="2"/>
        <v>495.56489999999997</v>
      </c>
      <c r="N47" s="23">
        <f t="shared" si="8"/>
        <v>3634.1425999999997</v>
      </c>
      <c r="O47" s="23">
        <f t="shared" si="10"/>
        <v>302.84521666666666</v>
      </c>
      <c r="P47" s="23">
        <f t="shared" si="5"/>
        <v>242.27617333333333</v>
      </c>
      <c r="Q47" s="23">
        <f t="shared" si="7"/>
        <v>242.27617333333333</v>
      </c>
      <c r="R47" s="17">
        <v>242</v>
      </c>
      <c r="S47" s="17">
        <v>25</v>
      </c>
      <c r="T47" s="23">
        <f t="shared" si="6"/>
        <v>110.0132</v>
      </c>
    </row>
    <row r="48" spans="1:21">
      <c r="A48" s="20">
        <v>36</v>
      </c>
      <c r="B48" s="24" t="s">
        <v>9</v>
      </c>
      <c r="C48" s="25" t="s">
        <v>20</v>
      </c>
      <c r="D48" s="29" t="s">
        <v>16</v>
      </c>
      <c r="E48" s="26">
        <v>2</v>
      </c>
      <c r="F48" s="26">
        <v>22</v>
      </c>
      <c r="G48" s="46" t="s">
        <v>102</v>
      </c>
      <c r="H48" s="24">
        <v>2</v>
      </c>
      <c r="I48" s="24" t="s">
        <v>13</v>
      </c>
      <c r="J48" s="27">
        <v>126326</v>
      </c>
      <c r="K48" s="23">
        <f t="shared" si="0"/>
        <v>2105.4333333333334</v>
      </c>
      <c r="L48" s="23">
        <f t="shared" si="1"/>
        <v>1894.8899999999999</v>
      </c>
      <c r="M48" s="23">
        <f t="shared" si="2"/>
        <v>631.63</v>
      </c>
      <c r="N48" s="23">
        <f t="shared" si="8"/>
        <v>4631.9533333333329</v>
      </c>
      <c r="O48" s="23">
        <f t="shared" si="10"/>
        <v>385.99611111111108</v>
      </c>
      <c r="P48" s="23">
        <f t="shared" si="5"/>
        <v>308.79688888888887</v>
      </c>
      <c r="Q48" s="23">
        <f t="shared" si="7"/>
        <v>308.79688888888887</v>
      </c>
      <c r="R48" s="17">
        <v>309</v>
      </c>
      <c r="S48" s="17">
        <v>25</v>
      </c>
      <c r="T48" s="23">
        <f t="shared" si="6"/>
        <v>140.47139999999999</v>
      </c>
    </row>
    <row r="49" spans="1:20">
      <c r="A49" s="20">
        <v>37</v>
      </c>
      <c r="B49" s="24" t="s">
        <v>9</v>
      </c>
      <c r="C49" s="25" t="s">
        <v>20</v>
      </c>
      <c r="D49" s="29" t="s">
        <v>16</v>
      </c>
      <c r="E49" s="26">
        <v>3</v>
      </c>
      <c r="F49" s="26">
        <v>24</v>
      </c>
      <c r="G49" s="46" t="s">
        <v>103</v>
      </c>
      <c r="H49" s="24">
        <v>1</v>
      </c>
      <c r="I49" s="24" t="s">
        <v>19</v>
      </c>
      <c r="J49" s="27">
        <v>99112.98</v>
      </c>
      <c r="K49" s="23">
        <f t="shared" si="0"/>
        <v>1651.883</v>
      </c>
      <c r="L49" s="23">
        <f t="shared" si="1"/>
        <v>1486.6946999999998</v>
      </c>
      <c r="M49" s="23">
        <f t="shared" si="2"/>
        <v>495.56489999999997</v>
      </c>
      <c r="N49" s="23">
        <f t="shared" si="8"/>
        <v>3634.1425999999997</v>
      </c>
      <c r="O49" s="23">
        <f t="shared" si="10"/>
        <v>302.84521666666666</v>
      </c>
      <c r="P49" s="23">
        <f t="shared" si="5"/>
        <v>242.27617333333333</v>
      </c>
      <c r="Q49" s="23">
        <f>P49*0.8</f>
        <v>193.82093866666668</v>
      </c>
      <c r="R49" s="17">
        <v>58</v>
      </c>
      <c r="S49" s="17">
        <v>25</v>
      </c>
      <c r="T49" s="23">
        <f t="shared" si="6"/>
        <v>26.366800000000001</v>
      </c>
    </row>
    <row r="50" spans="1:20">
      <c r="A50" s="20">
        <v>38</v>
      </c>
      <c r="B50" s="24" t="s">
        <v>9</v>
      </c>
      <c r="C50" s="25" t="s">
        <v>20</v>
      </c>
      <c r="D50" s="29" t="s">
        <v>16</v>
      </c>
      <c r="E50" s="26">
        <v>3</v>
      </c>
      <c r="F50" s="26">
        <v>25</v>
      </c>
      <c r="G50" s="46" t="s">
        <v>104</v>
      </c>
      <c r="H50" s="24">
        <v>2</v>
      </c>
      <c r="I50" s="24" t="s">
        <v>13</v>
      </c>
      <c r="J50" s="27">
        <v>126326</v>
      </c>
      <c r="K50" s="23">
        <f t="shared" si="0"/>
        <v>2105.4333333333334</v>
      </c>
      <c r="L50" s="23">
        <f t="shared" si="1"/>
        <v>1894.8899999999999</v>
      </c>
      <c r="M50" s="23">
        <f t="shared" si="2"/>
        <v>631.63</v>
      </c>
      <c r="N50" s="23">
        <f t="shared" si="8"/>
        <v>4631.9533333333329</v>
      </c>
      <c r="O50" s="23">
        <f t="shared" si="10"/>
        <v>385.99611111111108</v>
      </c>
      <c r="P50" s="23">
        <f t="shared" si="5"/>
        <v>308.79688888888887</v>
      </c>
      <c r="Q50" s="23">
        <f>P50*0.8</f>
        <v>247.03751111111112</v>
      </c>
      <c r="R50" s="17">
        <v>113</v>
      </c>
      <c r="S50" s="17">
        <v>25</v>
      </c>
      <c r="T50" s="23">
        <f t="shared" si="6"/>
        <v>51.369799999999998</v>
      </c>
    </row>
    <row r="51" spans="1:20">
      <c r="A51" s="20">
        <v>39</v>
      </c>
      <c r="B51" s="24" t="s">
        <v>21</v>
      </c>
      <c r="C51" s="32">
        <v>16</v>
      </c>
      <c r="D51" s="29" t="s">
        <v>11</v>
      </c>
      <c r="E51" s="26" t="s">
        <v>12</v>
      </c>
      <c r="F51" s="26">
        <v>1</v>
      </c>
      <c r="G51" s="46" t="s">
        <v>117</v>
      </c>
      <c r="H51" s="24">
        <v>2</v>
      </c>
      <c r="I51" s="24" t="s">
        <v>22</v>
      </c>
      <c r="J51" s="27">
        <v>135795.88</v>
      </c>
      <c r="K51" s="23">
        <f t="shared" si="0"/>
        <v>2263.2646666666669</v>
      </c>
      <c r="L51" s="23">
        <f t="shared" si="1"/>
        <v>2036.9382000000001</v>
      </c>
      <c r="M51" s="23">
        <f t="shared" si="2"/>
        <v>678.97940000000006</v>
      </c>
      <c r="N51" s="23">
        <f t="shared" si="8"/>
        <v>4979.1822666666667</v>
      </c>
      <c r="O51" s="23">
        <f t="shared" si="10"/>
        <v>414.93185555555556</v>
      </c>
      <c r="P51" s="23">
        <f t="shared" si="5"/>
        <v>331.94548444444445</v>
      </c>
      <c r="Q51" s="23">
        <f>P51*0.9</f>
        <v>298.75093600000002</v>
      </c>
      <c r="R51" s="17">
        <v>299</v>
      </c>
      <c r="S51" s="17">
        <v>25</v>
      </c>
      <c r="T51" s="23">
        <f t="shared" si="6"/>
        <v>135.9254</v>
      </c>
    </row>
    <row r="52" spans="1:20">
      <c r="A52" s="20">
        <v>40</v>
      </c>
      <c r="B52" s="24" t="s">
        <v>21</v>
      </c>
      <c r="C52" s="32">
        <v>16</v>
      </c>
      <c r="D52" s="29" t="s">
        <v>11</v>
      </c>
      <c r="E52" s="26" t="s">
        <v>12</v>
      </c>
      <c r="F52" s="26">
        <v>2</v>
      </c>
      <c r="G52" s="46" t="s">
        <v>118</v>
      </c>
      <c r="H52" s="24">
        <v>1</v>
      </c>
      <c r="I52" s="24">
        <v>57.72</v>
      </c>
      <c r="J52" s="27">
        <v>97001.89</v>
      </c>
      <c r="K52" s="23">
        <f t="shared" si="0"/>
        <v>1616.6981666666666</v>
      </c>
      <c r="L52" s="23">
        <f t="shared" si="1"/>
        <v>1455.02835</v>
      </c>
      <c r="M52" s="23">
        <f t="shared" si="2"/>
        <v>485.00945000000002</v>
      </c>
      <c r="N52" s="23">
        <f t="shared" si="8"/>
        <v>3556.7359666666666</v>
      </c>
      <c r="O52" s="23">
        <f t="shared" si="10"/>
        <v>296.39466388888889</v>
      </c>
      <c r="P52" s="23">
        <f t="shared" si="5"/>
        <v>237.11573111111113</v>
      </c>
      <c r="Q52" s="23">
        <f>P52*0.8</f>
        <v>189.69258488888892</v>
      </c>
      <c r="R52" s="17">
        <v>0</v>
      </c>
      <c r="S52" s="17">
        <v>0</v>
      </c>
      <c r="T52" s="23">
        <f t="shared" si="6"/>
        <v>0</v>
      </c>
    </row>
    <row r="53" spans="1:20">
      <c r="A53" s="20">
        <v>41</v>
      </c>
      <c r="B53" s="24" t="s">
        <v>21</v>
      </c>
      <c r="C53" s="32">
        <v>16</v>
      </c>
      <c r="D53" s="29" t="s">
        <v>11</v>
      </c>
      <c r="E53" s="26" t="s">
        <v>12</v>
      </c>
      <c r="F53" s="26">
        <v>3</v>
      </c>
      <c r="G53" s="46" t="s">
        <v>119</v>
      </c>
      <c r="H53" s="24">
        <v>2</v>
      </c>
      <c r="I53" s="24" t="s">
        <v>22</v>
      </c>
      <c r="J53" s="27">
        <v>135795.88</v>
      </c>
      <c r="K53" s="23">
        <f t="shared" si="0"/>
        <v>2263.2646666666669</v>
      </c>
      <c r="L53" s="23">
        <f t="shared" si="1"/>
        <v>2036.9382000000001</v>
      </c>
      <c r="M53" s="23">
        <f t="shared" si="2"/>
        <v>678.97940000000006</v>
      </c>
      <c r="N53" s="23">
        <f t="shared" si="8"/>
        <v>4979.1822666666667</v>
      </c>
      <c r="O53" s="23">
        <f t="shared" si="10"/>
        <v>414.93185555555556</v>
      </c>
      <c r="P53" s="23">
        <f t="shared" si="5"/>
        <v>331.94548444444445</v>
      </c>
      <c r="Q53" s="23">
        <f>P53*0.9</f>
        <v>298.75093600000002</v>
      </c>
      <c r="R53" s="17">
        <v>0</v>
      </c>
      <c r="S53" s="17">
        <v>0</v>
      </c>
      <c r="T53" s="23">
        <f t="shared" si="6"/>
        <v>0</v>
      </c>
    </row>
    <row r="54" spans="1:20">
      <c r="A54" s="20">
        <v>42</v>
      </c>
      <c r="B54" s="24" t="s">
        <v>21</v>
      </c>
      <c r="C54" s="32">
        <v>16</v>
      </c>
      <c r="D54" s="29" t="s">
        <v>11</v>
      </c>
      <c r="E54" s="26">
        <v>1</v>
      </c>
      <c r="F54" s="26">
        <v>4</v>
      </c>
      <c r="G54" s="46" t="s">
        <v>120</v>
      </c>
      <c r="H54" s="24">
        <v>2</v>
      </c>
      <c r="I54" s="24" t="s">
        <v>22</v>
      </c>
      <c r="J54" s="27">
        <v>135795.88</v>
      </c>
      <c r="K54" s="23">
        <f t="shared" si="0"/>
        <v>2263.2646666666669</v>
      </c>
      <c r="L54" s="23">
        <f t="shared" si="1"/>
        <v>2036.9382000000001</v>
      </c>
      <c r="M54" s="23">
        <f t="shared" si="2"/>
        <v>678.97940000000006</v>
      </c>
      <c r="N54" s="23">
        <f t="shared" si="8"/>
        <v>4979.1822666666667</v>
      </c>
      <c r="O54" s="23">
        <f t="shared" si="10"/>
        <v>414.93185555555556</v>
      </c>
      <c r="P54" s="23">
        <f t="shared" si="5"/>
        <v>331.94548444444445</v>
      </c>
      <c r="Q54" s="23">
        <f t="shared" si="7"/>
        <v>331.94548444444445</v>
      </c>
      <c r="R54" s="17">
        <v>332</v>
      </c>
      <c r="S54" s="17">
        <v>25</v>
      </c>
      <c r="T54" s="23">
        <f t="shared" si="6"/>
        <v>150.9272</v>
      </c>
    </row>
    <row r="55" spans="1:20">
      <c r="A55" s="20">
        <v>43</v>
      </c>
      <c r="B55" s="24" t="s">
        <v>21</v>
      </c>
      <c r="C55" s="32">
        <v>16</v>
      </c>
      <c r="D55" s="29" t="s">
        <v>11</v>
      </c>
      <c r="E55" s="26">
        <v>1</v>
      </c>
      <c r="F55" s="26">
        <v>5</v>
      </c>
      <c r="G55" s="46" t="s">
        <v>121</v>
      </c>
      <c r="H55" s="24">
        <v>1</v>
      </c>
      <c r="I55" s="24" t="s">
        <v>23</v>
      </c>
      <c r="J55" s="27">
        <v>97001.89</v>
      </c>
      <c r="K55" s="23">
        <f t="shared" si="0"/>
        <v>1616.6981666666666</v>
      </c>
      <c r="L55" s="23">
        <f t="shared" si="1"/>
        <v>1455.02835</v>
      </c>
      <c r="M55" s="23">
        <f t="shared" si="2"/>
        <v>485.00945000000002</v>
      </c>
      <c r="N55" s="23">
        <f t="shared" si="8"/>
        <v>3556.7359666666666</v>
      </c>
      <c r="O55" s="23">
        <f t="shared" si="10"/>
        <v>296.39466388888889</v>
      </c>
      <c r="P55" s="23">
        <f t="shared" si="5"/>
        <v>237.11573111111113</v>
      </c>
      <c r="Q55" s="23">
        <f>P55*0.8</f>
        <v>189.69258488888892</v>
      </c>
      <c r="R55" s="17">
        <v>76</v>
      </c>
      <c r="S55" s="17">
        <v>25</v>
      </c>
      <c r="T55" s="23">
        <f t="shared" si="6"/>
        <v>34.549599999999998</v>
      </c>
    </row>
    <row r="56" spans="1:20">
      <c r="A56" s="20">
        <v>44</v>
      </c>
      <c r="B56" s="24" t="s">
        <v>21</v>
      </c>
      <c r="C56" s="32">
        <v>16</v>
      </c>
      <c r="D56" s="29" t="s">
        <v>11</v>
      </c>
      <c r="E56" s="26">
        <v>1</v>
      </c>
      <c r="F56" s="26">
        <v>6</v>
      </c>
      <c r="G56" s="46" t="s">
        <v>122</v>
      </c>
      <c r="H56" s="24">
        <v>2</v>
      </c>
      <c r="I56" s="24" t="s">
        <v>22</v>
      </c>
      <c r="J56" s="27">
        <v>135795.88</v>
      </c>
      <c r="K56" s="23">
        <f t="shared" si="0"/>
        <v>2263.2646666666669</v>
      </c>
      <c r="L56" s="23">
        <f t="shared" si="1"/>
        <v>2036.9382000000001</v>
      </c>
      <c r="M56" s="23">
        <f t="shared" si="2"/>
        <v>678.97940000000006</v>
      </c>
      <c r="N56" s="23">
        <f t="shared" si="8"/>
        <v>4979.1822666666667</v>
      </c>
      <c r="O56" s="23">
        <f t="shared" si="10"/>
        <v>414.93185555555556</v>
      </c>
      <c r="P56" s="23">
        <f t="shared" si="5"/>
        <v>331.94548444444445</v>
      </c>
      <c r="Q56" s="23">
        <f>P56*0.8</f>
        <v>265.55638755555555</v>
      </c>
      <c r="R56" s="17">
        <v>54</v>
      </c>
      <c r="S56" s="17">
        <v>25</v>
      </c>
      <c r="T56" s="23">
        <f t="shared" si="6"/>
        <v>24.548400000000001</v>
      </c>
    </row>
    <row r="57" spans="1:20">
      <c r="A57" s="20">
        <v>45</v>
      </c>
      <c r="B57" s="24" t="s">
        <v>21</v>
      </c>
      <c r="C57" s="32">
        <v>16</v>
      </c>
      <c r="D57" s="29" t="s">
        <v>11</v>
      </c>
      <c r="E57" s="26">
        <v>2</v>
      </c>
      <c r="F57" s="26">
        <v>7</v>
      </c>
      <c r="G57" s="46" t="s">
        <v>123</v>
      </c>
      <c r="H57" s="24">
        <v>2</v>
      </c>
      <c r="I57" s="24" t="s">
        <v>22</v>
      </c>
      <c r="J57" s="27">
        <v>135795.88</v>
      </c>
      <c r="K57" s="23">
        <f t="shared" si="0"/>
        <v>2263.2646666666669</v>
      </c>
      <c r="L57" s="23">
        <f t="shared" si="1"/>
        <v>2036.9382000000001</v>
      </c>
      <c r="M57" s="23">
        <f t="shared" si="2"/>
        <v>678.97940000000006</v>
      </c>
      <c r="N57" s="23">
        <f t="shared" si="8"/>
        <v>4979.1822666666667</v>
      </c>
      <c r="O57" s="23">
        <f t="shared" si="10"/>
        <v>414.93185555555556</v>
      </c>
      <c r="P57" s="23">
        <f t="shared" si="5"/>
        <v>331.94548444444445</v>
      </c>
      <c r="Q57" s="23">
        <f>P57*0.8</f>
        <v>265.55638755555555</v>
      </c>
      <c r="R57" s="17">
        <v>94</v>
      </c>
      <c r="S57" s="17">
        <v>25</v>
      </c>
      <c r="T57" s="23">
        <f t="shared" si="6"/>
        <v>42.732399999999998</v>
      </c>
    </row>
    <row r="58" spans="1:20">
      <c r="A58" s="20">
        <v>46</v>
      </c>
      <c r="B58" s="24" t="s">
        <v>21</v>
      </c>
      <c r="C58" s="32">
        <v>16</v>
      </c>
      <c r="D58" s="29" t="s">
        <v>11</v>
      </c>
      <c r="E58" s="26">
        <v>2</v>
      </c>
      <c r="F58" s="26">
        <v>8</v>
      </c>
      <c r="G58" s="46" t="s">
        <v>124</v>
      </c>
      <c r="H58" s="24">
        <v>1</v>
      </c>
      <c r="I58" s="24" t="s">
        <v>23</v>
      </c>
      <c r="J58" s="27">
        <v>97001.89</v>
      </c>
      <c r="K58" s="23">
        <f t="shared" si="0"/>
        <v>1616.6981666666666</v>
      </c>
      <c r="L58" s="23">
        <f t="shared" si="1"/>
        <v>1455.02835</v>
      </c>
      <c r="M58" s="23">
        <f t="shared" si="2"/>
        <v>485.00945000000002</v>
      </c>
      <c r="N58" s="23">
        <f t="shared" si="8"/>
        <v>3556.7359666666666</v>
      </c>
      <c r="O58" s="23">
        <f t="shared" si="10"/>
        <v>296.39466388888889</v>
      </c>
      <c r="P58" s="23">
        <f t="shared" si="5"/>
        <v>237.11573111111113</v>
      </c>
      <c r="Q58" s="23">
        <f>P58*0.9</f>
        <v>213.40415800000002</v>
      </c>
      <c r="R58" s="17">
        <v>213</v>
      </c>
      <c r="S58" s="17">
        <v>25</v>
      </c>
      <c r="T58" s="23">
        <f t="shared" si="6"/>
        <v>96.829800000000006</v>
      </c>
    </row>
    <row r="59" spans="1:20">
      <c r="A59" s="20">
        <v>47</v>
      </c>
      <c r="B59" s="24" t="s">
        <v>21</v>
      </c>
      <c r="C59" s="32">
        <v>16</v>
      </c>
      <c r="D59" s="29" t="s">
        <v>11</v>
      </c>
      <c r="E59" s="26">
        <v>2</v>
      </c>
      <c r="F59" s="26">
        <v>9</v>
      </c>
      <c r="G59" s="46" t="s">
        <v>125</v>
      </c>
      <c r="H59" s="24">
        <v>2</v>
      </c>
      <c r="I59" s="24" t="s">
        <v>22</v>
      </c>
      <c r="J59" s="27">
        <v>135795.88</v>
      </c>
      <c r="K59" s="23">
        <f t="shared" si="0"/>
        <v>2263.2646666666669</v>
      </c>
      <c r="L59" s="23">
        <f t="shared" si="1"/>
        <v>2036.9382000000001</v>
      </c>
      <c r="M59" s="23">
        <f t="shared" si="2"/>
        <v>678.97940000000006</v>
      </c>
      <c r="N59" s="23">
        <f t="shared" si="8"/>
        <v>4979.1822666666667</v>
      </c>
      <c r="O59" s="23">
        <f t="shared" si="10"/>
        <v>414.93185555555556</v>
      </c>
      <c r="P59" s="23">
        <f t="shared" si="5"/>
        <v>331.94548444444445</v>
      </c>
      <c r="Q59" s="23">
        <f t="shared" si="7"/>
        <v>331.94548444444445</v>
      </c>
      <c r="R59" s="33">
        <v>0</v>
      </c>
      <c r="S59" s="17">
        <v>0</v>
      </c>
      <c r="T59" s="23">
        <f t="shared" si="6"/>
        <v>0</v>
      </c>
    </row>
    <row r="60" spans="1:20">
      <c r="A60" s="20">
        <v>48</v>
      </c>
      <c r="B60" s="24" t="s">
        <v>21</v>
      </c>
      <c r="C60" s="32">
        <v>16</v>
      </c>
      <c r="D60" s="29" t="s">
        <v>11</v>
      </c>
      <c r="E60" s="26">
        <v>3</v>
      </c>
      <c r="F60" s="26">
        <v>10</v>
      </c>
      <c r="G60" s="46" t="s">
        <v>126</v>
      </c>
      <c r="H60" s="24">
        <v>2</v>
      </c>
      <c r="I60" s="24" t="s">
        <v>22</v>
      </c>
      <c r="J60" s="27">
        <v>135795.88</v>
      </c>
      <c r="K60" s="23">
        <f t="shared" si="0"/>
        <v>2263.2646666666669</v>
      </c>
      <c r="L60" s="23">
        <f t="shared" si="1"/>
        <v>2036.9382000000001</v>
      </c>
      <c r="M60" s="23">
        <f t="shared" si="2"/>
        <v>678.97940000000006</v>
      </c>
      <c r="N60" s="23">
        <f t="shared" si="8"/>
        <v>4979.1822666666667</v>
      </c>
      <c r="O60" s="23">
        <f t="shared" si="10"/>
        <v>414.93185555555556</v>
      </c>
      <c r="P60" s="23">
        <f t="shared" si="5"/>
        <v>331.94548444444445</v>
      </c>
      <c r="Q60" s="23">
        <f>P60*0.9</f>
        <v>298.75093600000002</v>
      </c>
      <c r="R60" s="17">
        <v>299</v>
      </c>
      <c r="S60" s="17">
        <v>25</v>
      </c>
      <c r="T60" s="23">
        <f t="shared" si="6"/>
        <v>135.9254</v>
      </c>
    </row>
    <row r="61" spans="1:20">
      <c r="A61" s="20">
        <v>49</v>
      </c>
      <c r="B61" s="24" t="s">
        <v>21</v>
      </c>
      <c r="C61" s="32">
        <v>16</v>
      </c>
      <c r="D61" s="29" t="s">
        <v>11</v>
      </c>
      <c r="E61" s="26">
        <v>3</v>
      </c>
      <c r="F61" s="26">
        <v>11</v>
      </c>
      <c r="G61" s="47" t="s">
        <v>127</v>
      </c>
      <c r="H61" s="24">
        <v>1</v>
      </c>
      <c r="I61" s="24" t="s">
        <v>23</v>
      </c>
      <c r="J61" s="27">
        <v>97001.89</v>
      </c>
      <c r="K61" s="23">
        <f t="shared" si="0"/>
        <v>1616.6981666666666</v>
      </c>
      <c r="L61" s="23">
        <f t="shared" si="1"/>
        <v>1455.02835</v>
      </c>
      <c r="M61" s="23">
        <f t="shared" si="2"/>
        <v>485.00945000000002</v>
      </c>
      <c r="N61" s="23">
        <f t="shared" si="8"/>
        <v>3556.7359666666666</v>
      </c>
      <c r="O61" s="23">
        <f t="shared" si="10"/>
        <v>296.39466388888889</v>
      </c>
      <c r="P61" s="23">
        <f t="shared" si="5"/>
        <v>237.11573111111113</v>
      </c>
      <c r="Q61" s="23">
        <f>P61*0.8</f>
        <v>189.69258488888892</v>
      </c>
      <c r="R61" s="17">
        <v>123</v>
      </c>
      <c r="S61" s="17">
        <v>25</v>
      </c>
      <c r="T61" s="23">
        <f t="shared" si="6"/>
        <v>55.915799999999997</v>
      </c>
    </row>
    <row r="62" spans="1:20">
      <c r="A62" s="20">
        <v>50</v>
      </c>
      <c r="B62" s="24" t="s">
        <v>21</v>
      </c>
      <c r="C62" s="32">
        <v>16</v>
      </c>
      <c r="D62" s="29" t="s">
        <v>11</v>
      </c>
      <c r="E62" s="26">
        <v>3</v>
      </c>
      <c r="F62" s="26">
        <v>12</v>
      </c>
      <c r="G62" s="47" t="s">
        <v>128</v>
      </c>
      <c r="H62" s="24">
        <v>2</v>
      </c>
      <c r="I62" s="24" t="s">
        <v>22</v>
      </c>
      <c r="J62" s="27">
        <v>135795.88</v>
      </c>
      <c r="K62" s="23">
        <f t="shared" si="0"/>
        <v>2263.2646666666669</v>
      </c>
      <c r="L62" s="23">
        <f t="shared" si="1"/>
        <v>2036.9382000000001</v>
      </c>
      <c r="M62" s="23">
        <f t="shared" si="2"/>
        <v>678.97940000000006</v>
      </c>
      <c r="N62" s="23">
        <f t="shared" si="8"/>
        <v>4979.1822666666667</v>
      </c>
      <c r="O62" s="23">
        <f t="shared" si="10"/>
        <v>414.93185555555556</v>
      </c>
      <c r="P62" s="23">
        <f t="shared" si="5"/>
        <v>331.94548444444445</v>
      </c>
      <c r="Q62" s="23">
        <f>P62*0.9</f>
        <v>298.75093600000002</v>
      </c>
      <c r="R62" s="17">
        <v>299</v>
      </c>
      <c r="S62" s="17">
        <v>25</v>
      </c>
      <c r="T62" s="23">
        <f t="shared" si="6"/>
        <v>135.9254</v>
      </c>
    </row>
    <row r="63" spans="1:20">
      <c r="A63" s="20">
        <v>51</v>
      </c>
      <c r="B63" s="24" t="s">
        <v>21</v>
      </c>
      <c r="C63" s="32">
        <v>16</v>
      </c>
      <c r="D63" s="29" t="s">
        <v>16</v>
      </c>
      <c r="E63" s="26" t="s">
        <v>12</v>
      </c>
      <c r="F63" s="26">
        <v>13</v>
      </c>
      <c r="G63" s="47" t="s">
        <v>129</v>
      </c>
      <c r="H63" s="24">
        <v>2</v>
      </c>
      <c r="I63" s="24" t="s">
        <v>22</v>
      </c>
      <c r="J63" s="27">
        <v>135795.88</v>
      </c>
      <c r="K63" s="23">
        <f t="shared" si="0"/>
        <v>2263.2646666666669</v>
      </c>
      <c r="L63" s="23">
        <f t="shared" si="1"/>
        <v>2036.9382000000001</v>
      </c>
      <c r="M63" s="23">
        <f t="shared" si="2"/>
        <v>678.97940000000006</v>
      </c>
      <c r="N63" s="23">
        <f t="shared" si="8"/>
        <v>4979.1822666666667</v>
      </c>
      <c r="O63" s="23">
        <f t="shared" si="10"/>
        <v>414.93185555555556</v>
      </c>
      <c r="P63" s="23">
        <f t="shared" si="5"/>
        <v>331.94548444444445</v>
      </c>
      <c r="Q63" s="23">
        <f>P63*0.9</f>
        <v>298.75093600000002</v>
      </c>
      <c r="R63" s="17">
        <v>299</v>
      </c>
      <c r="S63" s="17">
        <v>25</v>
      </c>
      <c r="T63" s="23">
        <f t="shared" si="6"/>
        <v>135.9254</v>
      </c>
    </row>
    <row r="64" spans="1:20">
      <c r="A64" s="20">
        <v>52</v>
      </c>
      <c r="B64" s="24" t="s">
        <v>21</v>
      </c>
      <c r="C64" s="32">
        <v>16</v>
      </c>
      <c r="D64" s="29" t="s">
        <v>16</v>
      </c>
      <c r="E64" s="26" t="s">
        <v>12</v>
      </c>
      <c r="F64" s="26">
        <v>14</v>
      </c>
      <c r="G64" s="47" t="s">
        <v>130</v>
      </c>
      <c r="H64" s="24">
        <v>1</v>
      </c>
      <c r="I64" s="24" t="s">
        <v>23</v>
      </c>
      <c r="J64" s="27">
        <v>97001.89</v>
      </c>
      <c r="K64" s="23">
        <f t="shared" si="0"/>
        <v>1616.6981666666666</v>
      </c>
      <c r="L64" s="23">
        <f t="shared" si="1"/>
        <v>1455.02835</v>
      </c>
      <c r="M64" s="23">
        <f t="shared" si="2"/>
        <v>485.00945000000002</v>
      </c>
      <c r="N64" s="23">
        <f t="shared" si="8"/>
        <v>3556.7359666666666</v>
      </c>
      <c r="O64" s="23">
        <f>N64/12</f>
        <v>296.39466388888889</v>
      </c>
      <c r="P64" s="23">
        <f t="shared" si="5"/>
        <v>237.11573111111113</v>
      </c>
      <c r="Q64" s="23">
        <f>P64*0.8</f>
        <v>189.69258488888892</v>
      </c>
      <c r="R64" s="17">
        <v>98</v>
      </c>
      <c r="S64" s="17">
        <v>25</v>
      </c>
      <c r="T64" s="23">
        <f t="shared" si="6"/>
        <v>44.550800000000002</v>
      </c>
    </row>
    <row r="65" spans="1:20">
      <c r="A65" s="20">
        <v>53</v>
      </c>
      <c r="B65" s="24" t="s">
        <v>21</v>
      </c>
      <c r="C65" s="32">
        <v>16</v>
      </c>
      <c r="D65" s="29" t="s">
        <v>16</v>
      </c>
      <c r="E65" s="26" t="s">
        <v>12</v>
      </c>
      <c r="F65" s="26">
        <v>15</v>
      </c>
      <c r="G65" s="47" t="s">
        <v>131</v>
      </c>
      <c r="H65" s="24">
        <v>2</v>
      </c>
      <c r="I65" s="24" t="s">
        <v>22</v>
      </c>
      <c r="J65" s="27">
        <v>135795.88</v>
      </c>
      <c r="K65" s="23">
        <f t="shared" si="0"/>
        <v>2263.2646666666669</v>
      </c>
      <c r="L65" s="23">
        <f t="shared" si="1"/>
        <v>2036.9382000000001</v>
      </c>
      <c r="M65" s="23">
        <f t="shared" si="2"/>
        <v>678.97940000000006</v>
      </c>
      <c r="N65" s="23">
        <f t="shared" si="8"/>
        <v>4979.1822666666667</v>
      </c>
      <c r="O65" s="23">
        <f t="shared" ref="O65:O78" si="11">N65/12</f>
        <v>414.93185555555556</v>
      </c>
      <c r="P65" s="23">
        <f t="shared" si="5"/>
        <v>331.94548444444445</v>
      </c>
      <c r="Q65" s="23">
        <f t="shared" si="7"/>
        <v>331.94548444444445</v>
      </c>
      <c r="R65" s="17">
        <v>0</v>
      </c>
      <c r="S65" s="17">
        <v>0</v>
      </c>
      <c r="T65" s="23">
        <f t="shared" si="6"/>
        <v>0</v>
      </c>
    </row>
    <row r="66" spans="1:20">
      <c r="A66" s="20">
        <v>54</v>
      </c>
      <c r="B66" s="24" t="s">
        <v>21</v>
      </c>
      <c r="C66" s="32">
        <v>16</v>
      </c>
      <c r="D66" s="29" t="s">
        <v>16</v>
      </c>
      <c r="E66" s="26">
        <v>1</v>
      </c>
      <c r="F66" s="26">
        <v>16</v>
      </c>
      <c r="G66" s="47" t="s">
        <v>132</v>
      </c>
      <c r="H66" s="24">
        <v>2</v>
      </c>
      <c r="I66" s="24" t="s">
        <v>22</v>
      </c>
      <c r="J66" s="27">
        <v>135795.88</v>
      </c>
      <c r="K66" s="23">
        <f t="shared" si="0"/>
        <v>2263.2646666666669</v>
      </c>
      <c r="L66" s="23">
        <f t="shared" si="1"/>
        <v>2036.9382000000001</v>
      </c>
      <c r="M66" s="23">
        <f t="shared" si="2"/>
        <v>678.97940000000006</v>
      </c>
      <c r="N66" s="23">
        <f t="shared" si="8"/>
        <v>4979.1822666666667</v>
      </c>
      <c r="O66" s="23">
        <f t="shared" si="11"/>
        <v>414.93185555555556</v>
      </c>
      <c r="P66" s="23">
        <f t="shared" si="5"/>
        <v>331.94548444444445</v>
      </c>
      <c r="Q66" s="23">
        <f t="shared" si="7"/>
        <v>331.94548444444445</v>
      </c>
      <c r="R66" s="17">
        <v>332</v>
      </c>
      <c r="S66" s="17">
        <v>25</v>
      </c>
      <c r="T66" s="23">
        <f t="shared" si="6"/>
        <v>150.9272</v>
      </c>
    </row>
    <row r="67" spans="1:20">
      <c r="A67" s="20">
        <v>55</v>
      </c>
      <c r="B67" s="24" t="s">
        <v>21</v>
      </c>
      <c r="C67" s="32">
        <v>16</v>
      </c>
      <c r="D67" s="29" t="s">
        <v>16</v>
      </c>
      <c r="E67" s="26">
        <v>1</v>
      </c>
      <c r="F67" s="26">
        <v>17</v>
      </c>
      <c r="G67" s="47" t="s">
        <v>133</v>
      </c>
      <c r="H67" s="24">
        <v>1</v>
      </c>
      <c r="I67" s="24" t="s">
        <v>23</v>
      </c>
      <c r="J67" s="27">
        <v>97001.89</v>
      </c>
      <c r="K67" s="23">
        <f t="shared" si="0"/>
        <v>1616.6981666666666</v>
      </c>
      <c r="L67" s="23">
        <f t="shared" si="1"/>
        <v>1455.02835</v>
      </c>
      <c r="M67" s="23">
        <f t="shared" si="2"/>
        <v>485.00945000000002</v>
      </c>
      <c r="N67" s="23">
        <f t="shared" si="8"/>
        <v>3556.7359666666666</v>
      </c>
      <c r="O67" s="23">
        <f t="shared" si="11"/>
        <v>296.39466388888889</v>
      </c>
      <c r="P67" s="23">
        <f t="shared" si="5"/>
        <v>237.11573111111113</v>
      </c>
      <c r="Q67" s="23">
        <f>P67*0.8</f>
        <v>189.69258488888892</v>
      </c>
      <c r="R67" s="17">
        <v>120</v>
      </c>
      <c r="S67" s="17">
        <v>25</v>
      </c>
      <c r="T67" s="23">
        <f t="shared" si="6"/>
        <v>54.552</v>
      </c>
    </row>
    <row r="68" spans="1:20">
      <c r="A68" s="20">
        <v>56</v>
      </c>
      <c r="B68" s="24" t="s">
        <v>21</v>
      </c>
      <c r="C68" s="32">
        <v>16</v>
      </c>
      <c r="D68" s="29" t="s">
        <v>16</v>
      </c>
      <c r="E68" s="26">
        <v>1</v>
      </c>
      <c r="F68" s="26">
        <v>18</v>
      </c>
      <c r="G68" s="47" t="s">
        <v>134</v>
      </c>
      <c r="H68" s="24">
        <v>2</v>
      </c>
      <c r="I68" s="24" t="s">
        <v>22</v>
      </c>
      <c r="J68" s="27">
        <v>135795.88</v>
      </c>
      <c r="K68" s="23">
        <f t="shared" si="0"/>
        <v>2263.2646666666669</v>
      </c>
      <c r="L68" s="23">
        <f t="shared" si="1"/>
        <v>2036.9382000000001</v>
      </c>
      <c r="M68" s="23">
        <f t="shared" si="2"/>
        <v>678.97940000000006</v>
      </c>
      <c r="N68" s="23">
        <f t="shared" si="8"/>
        <v>4979.1822666666667</v>
      </c>
      <c r="O68" s="23">
        <f t="shared" si="11"/>
        <v>414.93185555555556</v>
      </c>
      <c r="P68" s="23">
        <f t="shared" si="5"/>
        <v>331.94548444444445</v>
      </c>
      <c r="Q68" s="23">
        <f>P68*0.8</f>
        <v>265.55638755555555</v>
      </c>
      <c r="R68" s="17">
        <v>70</v>
      </c>
      <c r="S68" s="17">
        <v>25</v>
      </c>
      <c r="T68" s="23">
        <f t="shared" si="6"/>
        <v>31.821999999999999</v>
      </c>
    </row>
    <row r="69" spans="1:20">
      <c r="A69" s="20">
        <v>57</v>
      </c>
      <c r="B69" s="24" t="s">
        <v>21</v>
      </c>
      <c r="C69" s="32">
        <v>16</v>
      </c>
      <c r="D69" s="29" t="s">
        <v>16</v>
      </c>
      <c r="E69" s="26">
        <v>2</v>
      </c>
      <c r="F69" s="26">
        <v>19</v>
      </c>
      <c r="G69" s="47" t="s">
        <v>135</v>
      </c>
      <c r="H69" s="24">
        <v>2</v>
      </c>
      <c r="I69" s="24" t="s">
        <v>22</v>
      </c>
      <c r="J69" s="27">
        <v>135795.88</v>
      </c>
      <c r="K69" s="23">
        <f t="shared" ref="K69:K95" si="12">J69/60</f>
        <v>2263.2646666666669</v>
      </c>
      <c r="L69" s="23">
        <f t="shared" ref="L69:L95" si="13">J69*1.5%</f>
        <v>2036.9382000000001</v>
      </c>
      <c r="M69" s="23">
        <f t="shared" ref="M69:M95" si="14">J69*0.5%</f>
        <v>678.97940000000006</v>
      </c>
      <c r="N69" s="23">
        <f t="shared" ref="N69:N95" si="15">K69+L69+M69</f>
        <v>4979.1822666666667</v>
      </c>
      <c r="O69" s="23">
        <f t="shared" si="11"/>
        <v>414.93185555555556</v>
      </c>
      <c r="P69" s="23">
        <f t="shared" ref="P69:P95" si="16">O69*0.8</f>
        <v>331.94548444444445</v>
      </c>
      <c r="Q69" s="23">
        <f>P69*0.9</f>
        <v>298.75093600000002</v>
      </c>
      <c r="R69" s="17">
        <v>299</v>
      </c>
      <c r="S69" s="17">
        <v>25</v>
      </c>
      <c r="T69" s="23">
        <f t="shared" ref="T69:T95" si="17">R69*45.46%</f>
        <v>135.9254</v>
      </c>
    </row>
    <row r="70" spans="1:20">
      <c r="A70" s="20">
        <v>58</v>
      </c>
      <c r="B70" s="24" t="s">
        <v>21</v>
      </c>
      <c r="C70" s="32">
        <v>16</v>
      </c>
      <c r="D70" s="29" t="s">
        <v>16</v>
      </c>
      <c r="E70" s="26">
        <v>2</v>
      </c>
      <c r="F70" s="26">
        <v>20</v>
      </c>
      <c r="G70" s="46" t="s">
        <v>136</v>
      </c>
      <c r="H70" s="24">
        <v>1</v>
      </c>
      <c r="I70" s="24" t="s">
        <v>23</v>
      </c>
      <c r="J70" s="27">
        <v>97001.89</v>
      </c>
      <c r="K70" s="23">
        <f t="shared" si="12"/>
        <v>1616.6981666666666</v>
      </c>
      <c r="L70" s="23">
        <f t="shared" si="13"/>
        <v>1455.02835</v>
      </c>
      <c r="M70" s="23">
        <f t="shared" si="14"/>
        <v>485.00945000000002</v>
      </c>
      <c r="N70" s="23">
        <f t="shared" si="15"/>
        <v>3556.7359666666666</v>
      </c>
      <c r="O70" s="23">
        <f t="shared" si="11"/>
        <v>296.39466388888889</v>
      </c>
      <c r="P70" s="23">
        <f t="shared" si="16"/>
        <v>237.11573111111113</v>
      </c>
      <c r="Q70" s="23">
        <f>P70*0.8</f>
        <v>189.69258488888892</v>
      </c>
      <c r="R70" s="17">
        <v>69</v>
      </c>
      <c r="S70" s="17">
        <v>25</v>
      </c>
      <c r="T70" s="23">
        <f t="shared" si="17"/>
        <v>31.3674</v>
      </c>
    </row>
    <row r="71" spans="1:20">
      <c r="A71" s="20">
        <v>59</v>
      </c>
      <c r="B71" s="24" t="s">
        <v>21</v>
      </c>
      <c r="C71" s="32">
        <v>16</v>
      </c>
      <c r="D71" s="29" t="s">
        <v>16</v>
      </c>
      <c r="E71" s="26">
        <v>2</v>
      </c>
      <c r="F71" s="26">
        <v>21</v>
      </c>
      <c r="G71" s="46" t="s">
        <v>137</v>
      </c>
      <c r="H71" s="24">
        <v>2</v>
      </c>
      <c r="I71" s="24" t="s">
        <v>22</v>
      </c>
      <c r="J71" s="27">
        <v>135795.88</v>
      </c>
      <c r="K71" s="23">
        <f t="shared" si="12"/>
        <v>2263.2646666666669</v>
      </c>
      <c r="L71" s="23">
        <f t="shared" si="13"/>
        <v>2036.9382000000001</v>
      </c>
      <c r="M71" s="23">
        <f t="shared" si="14"/>
        <v>678.97940000000006</v>
      </c>
      <c r="N71" s="23">
        <f t="shared" si="15"/>
        <v>4979.1822666666667</v>
      </c>
      <c r="O71" s="23">
        <f t="shared" si="11"/>
        <v>414.93185555555556</v>
      </c>
      <c r="P71" s="23">
        <f t="shared" si="16"/>
        <v>331.94548444444445</v>
      </c>
      <c r="Q71" s="23">
        <f>P71*0.9</f>
        <v>298.75093600000002</v>
      </c>
      <c r="R71" s="17">
        <v>299</v>
      </c>
      <c r="S71" s="17">
        <v>25</v>
      </c>
      <c r="T71" s="23">
        <f t="shared" si="17"/>
        <v>135.9254</v>
      </c>
    </row>
    <row r="72" spans="1:20">
      <c r="A72" s="20">
        <v>60</v>
      </c>
      <c r="B72" s="24" t="s">
        <v>21</v>
      </c>
      <c r="C72" s="32">
        <v>16</v>
      </c>
      <c r="D72" s="29" t="s">
        <v>16</v>
      </c>
      <c r="E72" s="26">
        <v>3</v>
      </c>
      <c r="F72" s="26">
        <v>22</v>
      </c>
      <c r="G72" s="47" t="s">
        <v>138</v>
      </c>
      <c r="H72" s="24">
        <v>2</v>
      </c>
      <c r="I72" s="24" t="s">
        <v>22</v>
      </c>
      <c r="J72" s="27">
        <v>135795.88</v>
      </c>
      <c r="K72" s="23">
        <f t="shared" si="12"/>
        <v>2263.2646666666669</v>
      </c>
      <c r="L72" s="23">
        <f t="shared" si="13"/>
        <v>2036.9382000000001</v>
      </c>
      <c r="M72" s="23">
        <f t="shared" si="14"/>
        <v>678.97940000000006</v>
      </c>
      <c r="N72" s="23">
        <f t="shared" si="15"/>
        <v>4979.1822666666667</v>
      </c>
      <c r="O72" s="23">
        <f t="shared" si="11"/>
        <v>414.93185555555556</v>
      </c>
      <c r="P72" s="23">
        <f t="shared" si="16"/>
        <v>331.94548444444445</v>
      </c>
      <c r="Q72" s="23">
        <f>P72*0.8</f>
        <v>265.55638755555555</v>
      </c>
      <c r="R72" s="17">
        <v>132</v>
      </c>
      <c r="S72" s="17">
        <v>25</v>
      </c>
      <c r="T72" s="23">
        <f t="shared" si="17"/>
        <v>60.007199999999997</v>
      </c>
    </row>
    <row r="73" spans="1:20">
      <c r="A73" s="20">
        <v>61</v>
      </c>
      <c r="B73" s="24" t="s">
        <v>21</v>
      </c>
      <c r="C73" s="32">
        <v>16</v>
      </c>
      <c r="D73" s="29" t="s">
        <v>16</v>
      </c>
      <c r="E73" s="26">
        <v>3</v>
      </c>
      <c r="F73" s="26">
        <v>23</v>
      </c>
      <c r="G73" s="47" t="s">
        <v>139</v>
      </c>
      <c r="H73" s="24">
        <v>1</v>
      </c>
      <c r="I73" s="24" t="s">
        <v>23</v>
      </c>
      <c r="J73" s="27">
        <v>97001.89</v>
      </c>
      <c r="K73" s="23">
        <f t="shared" si="12"/>
        <v>1616.6981666666666</v>
      </c>
      <c r="L73" s="23">
        <f t="shared" si="13"/>
        <v>1455.02835</v>
      </c>
      <c r="M73" s="23">
        <f t="shared" si="14"/>
        <v>485.00945000000002</v>
      </c>
      <c r="N73" s="23">
        <f t="shared" si="15"/>
        <v>3556.7359666666666</v>
      </c>
      <c r="O73" s="23">
        <f t="shared" si="11"/>
        <v>296.39466388888889</v>
      </c>
      <c r="P73" s="23">
        <f t="shared" si="16"/>
        <v>237.11573111111113</v>
      </c>
      <c r="Q73" s="23">
        <f>P73*0.9</f>
        <v>213.40415800000002</v>
      </c>
      <c r="R73" s="17">
        <v>213</v>
      </c>
      <c r="S73" s="17">
        <v>25</v>
      </c>
      <c r="T73" s="23">
        <f t="shared" si="17"/>
        <v>96.829800000000006</v>
      </c>
    </row>
    <row r="74" spans="1:20">
      <c r="A74" s="20">
        <v>62</v>
      </c>
      <c r="B74" s="24" t="s">
        <v>21</v>
      </c>
      <c r="C74" s="32">
        <v>16</v>
      </c>
      <c r="D74" s="29" t="s">
        <v>16</v>
      </c>
      <c r="E74" s="26">
        <v>3</v>
      </c>
      <c r="F74" s="26">
        <v>24</v>
      </c>
      <c r="G74" s="47" t="s">
        <v>140</v>
      </c>
      <c r="H74" s="24">
        <v>2</v>
      </c>
      <c r="I74" s="24" t="s">
        <v>22</v>
      </c>
      <c r="J74" s="27">
        <v>135795.88</v>
      </c>
      <c r="K74" s="23">
        <f t="shared" si="12"/>
        <v>2263.2646666666669</v>
      </c>
      <c r="L74" s="23">
        <f t="shared" si="13"/>
        <v>2036.9382000000001</v>
      </c>
      <c r="M74" s="23">
        <f t="shared" si="14"/>
        <v>678.97940000000006</v>
      </c>
      <c r="N74" s="23">
        <f t="shared" si="15"/>
        <v>4979.1822666666667</v>
      </c>
      <c r="O74" s="23">
        <f t="shared" si="11"/>
        <v>414.93185555555556</v>
      </c>
      <c r="P74" s="23">
        <f t="shared" si="16"/>
        <v>331.94548444444445</v>
      </c>
      <c r="Q74" s="23">
        <f>P74*0.9</f>
        <v>298.75093600000002</v>
      </c>
      <c r="R74" s="17">
        <v>299</v>
      </c>
      <c r="S74" s="17">
        <v>25</v>
      </c>
      <c r="T74" s="23">
        <f t="shared" si="17"/>
        <v>135.9254</v>
      </c>
    </row>
    <row r="75" spans="1:20">
      <c r="A75" s="20">
        <v>63</v>
      </c>
      <c r="B75" s="24" t="s">
        <v>21</v>
      </c>
      <c r="C75" s="32">
        <v>16</v>
      </c>
      <c r="D75" s="29" t="s">
        <v>24</v>
      </c>
      <c r="E75" s="26" t="s">
        <v>12</v>
      </c>
      <c r="F75" s="26">
        <v>25</v>
      </c>
      <c r="G75" s="47" t="s">
        <v>141</v>
      </c>
      <c r="H75" s="24">
        <v>2</v>
      </c>
      <c r="I75" s="24" t="s">
        <v>22</v>
      </c>
      <c r="J75" s="27">
        <v>135795.88</v>
      </c>
      <c r="K75" s="23">
        <f t="shared" si="12"/>
        <v>2263.2646666666669</v>
      </c>
      <c r="L75" s="23">
        <f t="shared" si="13"/>
        <v>2036.9382000000001</v>
      </c>
      <c r="M75" s="23">
        <f t="shared" si="14"/>
        <v>678.97940000000006</v>
      </c>
      <c r="N75" s="23">
        <f t="shared" si="15"/>
        <v>4979.1822666666667</v>
      </c>
      <c r="O75" s="23">
        <f t="shared" si="11"/>
        <v>414.93185555555556</v>
      </c>
      <c r="P75" s="23">
        <f t="shared" si="16"/>
        <v>331.94548444444445</v>
      </c>
      <c r="Q75" s="23">
        <f>P75*0.8</f>
        <v>265.55638755555555</v>
      </c>
      <c r="R75" s="17">
        <v>125</v>
      </c>
      <c r="S75" s="17">
        <v>25</v>
      </c>
      <c r="T75" s="23">
        <f t="shared" si="17"/>
        <v>56.825000000000003</v>
      </c>
    </row>
    <row r="76" spans="1:20">
      <c r="A76" s="20">
        <v>64</v>
      </c>
      <c r="B76" s="24" t="s">
        <v>21</v>
      </c>
      <c r="C76" s="32">
        <v>16</v>
      </c>
      <c r="D76" s="29" t="s">
        <v>24</v>
      </c>
      <c r="E76" s="26" t="s">
        <v>12</v>
      </c>
      <c r="F76" s="26">
        <v>26</v>
      </c>
      <c r="G76" s="47" t="s">
        <v>142</v>
      </c>
      <c r="H76" s="24">
        <v>1</v>
      </c>
      <c r="I76" s="24" t="s">
        <v>23</v>
      </c>
      <c r="J76" s="27">
        <v>97001.89</v>
      </c>
      <c r="K76" s="23">
        <f t="shared" si="12"/>
        <v>1616.6981666666666</v>
      </c>
      <c r="L76" s="23">
        <f t="shared" si="13"/>
        <v>1455.02835</v>
      </c>
      <c r="M76" s="23">
        <f t="shared" si="14"/>
        <v>485.00945000000002</v>
      </c>
      <c r="N76" s="23">
        <f t="shared" si="15"/>
        <v>3556.7359666666666</v>
      </c>
      <c r="O76" s="23">
        <f t="shared" si="11"/>
        <v>296.39466388888889</v>
      </c>
      <c r="P76" s="23">
        <f t="shared" si="16"/>
        <v>237.11573111111113</v>
      </c>
      <c r="Q76" s="23">
        <f>P76*0.9</f>
        <v>213.40415800000002</v>
      </c>
      <c r="R76" s="17">
        <v>213</v>
      </c>
      <c r="S76" s="17">
        <v>25</v>
      </c>
      <c r="T76" s="23">
        <f t="shared" si="17"/>
        <v>96.829800000000006</v>
      </c>
    </row>
    <row r="77" spans="1:20">
      <c r="A77" s="20">
        <v>65</v>
      </c>
      <c r="B77" s="24" t="s">
        <v>21</v>
      </c>
      <c r="C77" s="32">
        <v>16</v>
      </c>
      <c r="D77" s="29" t="s">
        <v>24</v>
      </c>
      <c r="E77" s="26" t="s">
        <v>12</v>
      </c>
      <c r="F77" s="26">
        <v>27</v>
      </c>
      <c r="G77" s="47" t="s">
        <v>143</v>
      </c>
      <c r="H77" s="24">
        <v>2</v>
      </c>
      <c r="I77" s="24" t="s">
        <v>22</v>
      </c>
      <c r="J77" s="27">
        <v>135795.88</v>
      </c>
      <c r="K77" s="23">
        <f t="shared" si="12"/>
        <v>2263.2646666666669</v>
      </c>
      <c r="L77" s="23">
        <f t="shared" si="13"/>
        <v>2036.9382000000001</v>
      </c>
      <c r="M77" s="23">
        <f t="shared" si="14"/>
        <v>678.97940000000006</v>
      </c>
      <c r="N77" s="23">
        <f t="shared" si="15"/>
        <v>4979.1822666666667</v>
      </c>
      <c r="O77" s="23">
        <f t="shared" si="11"/>
        <v>414.93185555555556</v>
      </c>
      <c r="P77" s="23">
        <f t="shared" si="16"/>
        <v>331.94548444444445</v>
      </c>
      <c r="Q77" s="23">
        <f t="shared" ref="Q77:Q95" si="18">P77*1</f>
        <v>331.94548444444445</v>
      </c>
      <c r="R77" s="17">
        <v>0</v>
      </c>
      <c r="S77" s="17">
        <v>0</v>
      </c>
      <c r="T77" s="23">
        <f t="shared" si="17"/>
        <v>0</v>
      </c>
    </row>
    <row r="78" spans="1:20">
      <c r="A78" s="20">
        <v>66</v>
      </c>
      <c r="B78" s="24" t="s">
        <v>21</v>
      </c>
      <c r="C78" s="32">
        <v>16</v>
      </c>
      <c r="D78" s="29" t="s">
        <v>24</v>
      </c>
      <c r="E78" s="26">
        <v>1</v>
      </c>
      <c r="F78" s="26">
        <v>28</v>
      </c>
      <c r="G78" s="47" t="s">
        <v>144</v>
      </c>
      <c r="H78" s="24">
        <v>2</v>
      </c>
      <c r="I78" s="24" t="s">
        <v>22</v>
      </c>
      <c r="J78" s="27">
        <v>135795.88</v>
      </c>
      <c r="K78" s="23">
        <f t="shared" si="12"/>
        <v>2263.2646666666669</v>
      </c>
      <c r="L78" s="23">
        <f t="shared" si="13"/>
        <v>2036.9382000000001</v>
      </c>
      <c r="M78" s="23">
        <f t="shared" si="14"/>
        <v>678.97940000000006</v>
      </c>
      <c r="N78" s="23">
        <f t="shared" si="15"/>
        <v>4979.1822666666667</v>
      </c>
      <c r="O78" s="23">
        <f t="shared" si="11"/>
        <v>414.93185555555556</v>
      </c>
      <c r="P78" s="23">
        <f t="shared" si="16"/>
        <v>331.94548444444445</v>
      </c>
      <c r="Q78" s="23">
        <f>P78*0.8</f>
        <v>265.55638755555555</v>
      </c>
      <c r="R78" s="17">
        <v>49</v>
      </c>
      <c r="S78" s="17">
        <v>25</v>
      </c>
      <c r="T78" s="23">
        <f t="shared" si="17"/>
        <v>22.275400000000001</v>
      </c>
    </row>
    <row r="79" spans="1:20">
      <c r="A79" s="20">
        <v>67</v>
      </c>
      <c r="B79" s="24" t="s">
        <v>21</v>
      </c>
      <c r="C79" s="32">
        <v>16</v>
      </c>
      <c r="D79" s="29" t="s">
        <v>24</v>
      </c>
      <c r="E79" s="26">
        <v>1</v>
      </c>
      <c r="F79" s="26">
        <v>30</v>
      </c>
      <c r="G79" s="47" t="s">
        <v>145</v>
      </c>
      <c r="H79" s="24">
        <v>2</v>
      </c>
      <c r="I79" s="24" t="s">
        <v>22</v>
      </c>
      <c r="J79" s="27">
        <v>135795.88</v>
      </c>
      <c r="K79" s="23">
        <f t="shared" si="12"/>
        <v>2263.2646666666669</v>
      </c>
      <c r="L79" s="23">
        <f t="shared" si="13"/>
        <v>2036.9382000000001</v>
      </c>
      <c r="M79" s="23">
        <f t="shared" si="14"/>
        <v>678.97940000000006</v>
      </c>
      <c r="N79" s="23">
        <f t="shared" si="15"/>
        <v>4979.1822666666667</v>
      </c>
      <c r="O79" s="23">
        <f>N79/12</f>
        <v>414.93185555555556</v>
      </c>
      <c r="P79" s="23">
        <f t="shared" si="16"/>
        <v>331.94548444444445</v>
      </c>
      <c r="Q79" s="23">
        <f t="shared" si="18"/>
        <v>331.94548444444445</v>
      </c>
      <c r="R79" s="17">
        <v>332</v>
      </c>
      <c r="S79" s="17">
        <v>25</v>
      </c>
      <c r="T79" s="23">
        <f t="shared" si="17"/>
        <v>150.9272</v>
      </c>
    </row>
    <row r="80" spans="1:20">
      <c r="A80" s="20">
        <v>68</v>
      </c>
      <c r="B80" s="24" t="s">
        <v>21</v>
      </c>
      <c r="C80" s="32">
        <v>16</v>
      </c>
      <c r="D80" s="29" t="s">
        <v>24</v>
      </c>
      <c r="E80" s="26">
        <v>2</v>
      </c>
      <c r="F80" s="26">
        <v>31</v>
      </c>
      <c r="G80" s="47" t="s">
        <v>146</v>
      </c>
      <c r="H80" s="24">
        <v>2</v>
      </c>
      <c r="I80" s="24" t="s">
        <v>22</v>
      </c>
      <c r="J80" s="27">
        <v>135795.88</v>
      </c>
      <c r="K80" s="23">
        <f t="shared" si="12"/>
        <v>2263.2646666666669</v>
      </c>
      <c r="L80" s="23">
        <f t="shared" si="13"/>
        <v>2036.9382000000001</v>
      </c>
      <c r="M80" s="23">
        <f t="shared" si="14"/>
        <v>678.97940000000006</v>
      </c>
      <c r="N80" s="23">
        <f t="shared" si="15"/>
        <v>4979.1822666666667</v>
      </c>
      <c r="O80" s="23">
        <f t="shared" ref="O80:O94" si="19">N80/12</f>
        <v>414.93185555555556</v>
      </c>
      <c r="P80" s="23">
        <f t="shared" si="16"/>
        <v>331.94548444444445</v>
      </c>
      <c r="Q80" s="23">
        <f>P80*0.9</f>
        <v>298.75093600000002</v>
      </c>
      <c r="R80" s="17">
        <v>299</v>
      </c>
      <c r="S80" s="17">
        <v>25</v>
      </c>
      <c r="T80" s="23">
        <f t="shared" si="17"/>
        <v>135.9254</v>
      </c>
    </row>
    <row r="81" spans="1:21">
      <c r="A81" s="20">
        <v>69</v>
      </c>
      <c r="B81" s="24" t="s">
        <v>21</v>
      </c>
      <c r="C81" s="32">
        <v>16</v>
      </c>
      <c r="D81" s="29" t="s">
        <v>24</v>
      </c>
      <c r="E81" s="26">
        <v>2</v>
      </c>
      <c r="F81" s="26">
        <v>32</v>
      </c>
      <c r="G81" s="47" t="s">
        <v>147</v>
      </c>
      <c r="H81" s="24">
        <v>1</v>
      </c>
      <c r="I81" s="24" t="s">
        <v>23</v>
      </c>
      <c r="J81" s="27">
        <v>97001.89</v>
      </c>
      <c r="K81" s="23">
        <f t="shared" si="12"/>
        <v>1616.6981666666666</v>
      </c>
      <c r="L81" s="23">
        <f t="shared" si="13"/>
        <v>1455.02835</v>
      </c>
      <c r="M81" s="23">
        <f t="shared" si="14"/>
        <v>485.00945000000002</v>
      </c>
      <c r="N81" s="23">
        <f t="shared" si="15"/>
        <v>3556.7359666666666</v>
      </c>
      <c r="O81" s="23">
        <f t="shared" si="19"/>
        <v>296.39466388888889</v>
      </c>
      <c r="P81" s="23">
        <f t="shared" si="16"/>
        <v>237.11573111111113</v>
      </c>
      <c r="Q81" s="23">
        <f t="shared" si="18"/>
        <v>237.11573111111113</v>
      </c>
      <c r="R81" s="17">
        <v>237</v>
      </c>
      <c r="S81" s="17">
        <v>25</v>
      </c>
      <c r="T81" s="23">
        <f t="shared" si="17"/>
        <v>107.7402</v>
      </c>
    </row>
    <row r="82" spans="1:21" s="61" customFormat="1">
      <c r="A82" s="51">
        <v>70</v>
      </c>
      <c r="B82" s="52" t="s">
        <v>21</v>
      </c>
      <c r="C82" s="53">
        <v>16</v>
      </c>
      <c r="D82" s="54" t="s">
        <v>24</v>
      </c>
      <c r="E82" s="55">
        <v>2</v>
      </c>
      <c r="F82" s="55">
        <v>33</v>
      </c>
      <c r="G82" s="56" t="s">
        <v>148</v>
      </c>
      <c r="H82" s="52">
        <v>2</v>
      </c>
      <c r="I82" s="52">
        <v>82.04</v>
      </c>
      <c r="J82" s="57">
        <v>135795.88</v>
      </c>
      <c r="K82" s="58">
        <f t="shared" si="12"/>
        <v>2263.2646666666669</v>
      </c>
      <c r="L82" s="58">
        <f t="shared" si="13"/>
        <v>2036.9382000000001</v>
      </c>
      <c r="M82" s="58">
        <v>0</v>
      </c>
      <c r="N82" s="58">
        <f t="shared" si="15"/>
        <v>4300.2028666666665</v>
      </c>
      <c r="O82" s="58">
        <f t="shared" si="19"/>
        <v>358.3502388888889</v>
      </c>
      <c r="P82" s="58">
        <f t="shared" si="16"/>
        <v>286.68019111111113</v>
      </c>
      <c r="Q82" s="58">
        <f>P82*0.9</f>
        <v>258.01217200000002</v>
      </c>
      <c r="R82" s="59">
        <v>0</v>
      </c>
      <c r="S82" s="59">
        <v>0</v>
      </c>
      <c r="T82" s="58">
        <f>R82*52.64%</f>
        <v>0</v>
      </c>
      <c r="U82" s="60"/>
    </row>
    <row r="83" spans="1:21">
      <c r="A83" s="20">
        <v>71</v>
      </c>
      <c r="B83" s="24" t="s">
        <v>21</v>
      </c>
      <c r="C83" s="32">
        <v>16</v>
      </c>
      <c r="D83" s="29" t="s">
        <v>24</v>
      </c>
      <c r="E83" s="26">
        <v>3</v>
      </c>
      <c r="F83" s="26">
        <v>34</v>
      </c>
      <c r="G83" s="48" t="s">
        <v>106</v>
      </c>
      <c r="H83" s="24">
        <v>2</v>
      </c>
      <c r="I83" s="24" t="s">
        <v>22</v>
      </c>
      <c r="J83" s="27">
        <v>135795.88</v>
      </c>
      <c r="K83" s="23">
        <f t="shared" si="12"/>
        <v>2263.2646666666669</v>
      </c>
      <c r="L83" s="23">
        <f t="shared" si="13"/>
        <v>2036.9382000000001</v>
      </c>
      <c r="M83" s="23">
        <f t="shared" si="14"/>
        <v>678.97940000000006</v>
      </c>
      <c r="N83" s="23">
        <f t="shared" si="15"/>
        <v>4979.1822666666667</v>
      </c>
      <c r="O83" s="23">
        <f t="shared" si="19"/>
        <v>414.93185555555556</v>
      </c>
      <c r="P83" s="23">
        <f t="shared" si="16"/>
        <v>331.94548444444445</v>
      </c>
      <c r="Q83" s="23">
        <f>P83*0.8</f>
        <v>265.55638755555555</v>
      </c>
      <c r="R83" s="17">
        <v>114</v>
      </c>
      <c r="S83" s="17">
        <v>25</v>
      </c>
      <c r="T83" s="23">
        <f t="shared" si="17"/>
        <v>51.824399999999997</v>
      </c>
    </row>
    <row r="84" spans="1:21">
      <c r="A84" s="20">
        <v>72</v>
      </c>
      <c r="B84" s="24" t="s">
        <v>21</v>
      </c>
      <c r="C84" s="32">
        <v>16</v>
      </c>
      <c r="D84" s="29" t="s">
        <v>24</v>
      </c>
      <c r="E84" s="26">
        <v>3</v>
      </c>
      <c r="F84" s="26">
        <v>35</v>
      </c>
      <c r="G84" s="49" t="s">
        <v>107</v>
      </c>
      <c r="H84" s="24">
        <v>1</v>
      </c>
      <c r="I84" s="24" t="s">
        <v>23</v>
      </c>
      <c r="J84" s="27">
        <v>97001.89</v>
      </c>
      <c r="K84" s="23">
        <f t="shared" si="12"/>
        <v>1616.6981666666666</v>
      </c>
      <c r="L84" s="23">
        <f t="shared" si="13"/>
        <v>1455.02835</v>
      </c>
      <c r="M84" s="23">
        <v>0</v>
      </c>
      <c r="N84" s="23">
        <f t="shared" si="15"/>
        <v>3071.7265166666666</v>
      </c>
      <c r="O84" s="23">
        <f t="shared" si="19"/>
        <v>255.97720972222223</v>
      </c>
      <c r="P84" s="23">
        <f t="shared" si="16"/>
        <v>204.78176777777779</v>
      </c>
      <c r="Q84" s="23">
        <f t="shared" si="18"/>
        <v>204.78176777777779</v>
      </c>
      <c r="R84" s="17">
        <v>205</v>
      </c>
      <c r="S84" s="17">
        <v>25</v>
      </c>
      <c r="T84" s="23">
        <f>R84*52.64%</f>
        <v>107.91199999999999</v>
      </c>
    </row>
    <row r="85" spans="1:21">
      <c r="A85" s="20">
        <v>73</v>
      </c>
      <c r="B85" s="24" t="s">
        <v>21</v>
      </c>
      <c r="C85" s="32">
        <v>16</v>
      </c>
      <c r="D85" s="29" t="s">
        <v>24</v>
      </c>
      <c r="E85" s="26">
        <v>3</v>
      </c>
      <c r="F85" s="26">
        <v>36</v>
      </c>
      <c r="G85" s="49" t="s">
        <v>108</v>
      </c>
      <c r="H85" s="24">
        <v>2</v>
      </c>
      <c r="I85" s="24" t="s">
        <v>22</v>
      </c>
      <c r="J85" s="27">
        <v>135795.88</v>
      </c>
      <c r="K85" s="23">
        <f t="shared" si="12"/>
        <v>2263.2646666666669</v>
      </c>
      <c r="L85" s="23">
        <f t="shared" si="13"/>
        <v>2036.9382000000001</v>
      </c>
      <c r="M85" s="23">
        <f t="shared" si="14"/>
        <v>678.97940000000006</v>
      </c>
      <c r="N85" s="23">
        <f t="shared" si="15"/>
        <v>4979.1822666666667</v>
      </c>
      <c r="O85" s="23">
        <f t="shared" si="19"/>
        <v>414.93185555555556</v>
      </c>
      <c r="P85" s="23">
        <f t="shared" si="16"/>
        <v>331.94548444444445</v>
      </c>
      <c r="Q85" s="23">
        <f>P85*0.8</f>
        <v>265.55638755555555</v>
      </c>
      <c r="R85" s="17">
        <v>125</v>
      </c>
      <c r="S85" s="17">
        <v>25</v>
      </c>
      <c r="T85" s="23">
        <f t="shared" si="17"/>
        <v>56.825000000000003</v>
      </c>
    </row>
    <row r="86" spans="1:21">
      <c r="A86" s="20">
        <v>74</v>
      </c>
      <c r="B86" s="24" t="s">
        <v>21</v>
      </c>
      <c r="C86" s="32">
        <v>16</v>
      </c>
      <c r="D86" s="29" t="s">
        <v>25</v>
      </c>
      <c r="E86" s="26" t="s">
        <v>12</v>
      </c>
      <c r="F86" s="26">
        <v>37</v>
      </c>
      <c r="G86" s="49" t="s">
        <v>109</v>
      </c>
      <c r="H86" s="24">
        <v>2</v>
      </c>
      <c r="I86" s="24" t="s">
        <v>22</v>
      </c>
      <c r="J86" s="27">
        <v>135795.88</v>
      </c>
      <c r="K86" s="23">
        <f t="shared" si="12"/>
        <v>2263.2646666666669</v>
      </c>
      <c r="L86" s="23">
        <f t="shared" si="13"/>
        <v>2036.9382000000001</v>
      </c>
      <c r="M86" s="23">
        <f t="shared" si="14"/>
        <v>678.97940000000006</v>
      </c>
      <c r="N86" s="23">
        <f t="shared" si="15"/>
        <v>4979.1822666666667</v>
      </c>
      <c r="O86" s="23">
        <f t="shared" si="19"/>
        <v>414.93185555555556</v>
      </c>
      <c r="P86" s="23">
        <f t="shared" si="16"/>
        <v>331.94548444444445</v>
      </c>
      <c r="Q86" s="23">
        <f>P86*0.9</f>
        <v>298.75093600000002</v>
      </c>
      <c r="R86" s="17">
        <v>299</v>
      </c>
      <c r="S86" s="17">
        <v>25</v>
      </c>
      <c r="T86" s="23">
        <f t="shared" si="17"/>
        <v>135.9254</v>
      </c>
    </row>
    <row r="87" spans="1:21">
      <c r="A87" s="20">
        <v>75</v>
      </c>
      <c r="B87" s="24" t="s">
        <v>21</v>
      </c>
      <c r="C87" s="32">
        <v>16</v>
      </c>
      <c r="D87" s="29" t="s">
        <v>25</v>
      </c>
      <c r="E87" s="26" t="s">
        <v>12</v>
      </c>
      <c r="F87" s="26">
        <v>38</v>
      </c>
      <c r="G87" s="49" t="s">
        <v>110</v>
      </c>
      <c r="H87" s="24">
        <v>1</v>
      </c>
      <c r="I87" s="24" t="s">
        <v>23</v>
      </c>
      <c r="J87" s="27">
        <v>97001.89</v>
      </c>
      <c r="K87" s="23">
        <f t="shared" si="12"/>
        <v>1616.6981666666666</v>
      </c>
      <c r="L87" s="23">
        <f t="shared" si="13"/>
        <v>1455.02835</v>
      </c>
      <c r="M87" s="23">
        <f t="shared" si="14"/>
        <v>485.00945000000002</v>
      </c>
      <c r="N87" s="23">
        <f t="shared" si="15"/>
        <v>3556.7359666666666</v>
      </c>
      <c r="O87" s="23">
        <f t="shared" si="19"/>
        <v>296.39466388888889</v>
      </c>
      <c r="P87" s="23">
        <f t="shared" si="16"/>
        <v>237.11573111111113</v>
      </c>
      <c r="Q87" s="23">
        <f>P87*0.9</f>
        <v>213.40415800000002</v>
      </c>
      <c r="R87" s="17">
        <v>213</v>
      </c>
      <c r="S87" s="17">
        <v>25</v>
      </c>
      <c r="T87" s="23">
        <f t="shared" si="17"/>
        <v>96.829800000000006</v>
      </c>
    </row>
    <row r="88" spans="1:21">
      <c r="A88" s="20">
        <v>76</v>
      </c>
      <c r="B88" s="24" t="s">
        <v>21</v>
      </c>
      <c r="C88" s="32">
        <v>16</v>
      </c>
      <c r="D88" s="29" t="s">
        <v>25</v>
      </c>
      <c r="E88" s="26" t="s">
        <v>12</v>
      </c>
      <c r="F88" s="26">
        <v>39</v>
      </c>
      <c r="G88" s="49" t="s">
        <v>111</v>
      </c>
      <c r="H88" s="24">
        <v>2</v>
      </c>
      <c r="I88" s="24" t="s">
        <v>22</v>
      </c>
      <c r="J88" s="27">
        <v>135795.88</v>
      </c>
      <c r="K88" s="23">
        <f t="shared" si="12"/>
        <v>2263.2646666666669</v>
      </c>
      <c r="L88" s="23">
        <f t="shared" si="13"/>
        <v>2036.9382000000001</v>
      </c>
      <c r="M88" s="23">
        <f t="shared" si="14"/>
        <v>678.97940000000006</v>
      </c>
      <c r="N88" s="23">
        <f t="shared" si="15"/>
        <v>4979.1822666666667</v>
      </c>
      <c r="O88" s="23">
        <f t="shared" si="19"/>
        <v>414.93185555555556</v>
      </c>
      <c r="P88" s="23">
        <f t="shared" si="16"/>
        <v>331.94548444444445</v>
      </c>
      <c r="Q88" s="23">
        <f>P88*0.8</f>
        <v>265.55638755555555</v>
      </c>
      <c r="R88" s="17">
        <v>68</v>
      </c>
      <c r="S88" s="17">
        <v>25</v>
      </c>
      <c r="T88" s="23">
        <f t="shared" si="17"/>
        <v>30.912800000000001</v>
      </c>
    </row>
    <row r="89" spans="1:21">
      <c r="A89" s="20">
        <v>77</v>
      </c>
      <c r="B89" s="24" t="s">
        <v>21</v>
      </c>
      <c r="C89" s="32">
        <v>16</v>
      </c>
      <c r="D89" s="29" t="s">
        <v>25</v>
      </c>
      <c r="E89" s="26">
        <v>1</v>
      </c>
      <c r="F89" s="26">
        <v>40</v>
      </c>
      <c r="G89" s="49" t="s">
        <v>112</v>
      </c>
      <c r="H89" s="24">
        <v>2</v>
      </c>
      <c r="I89" s="24" t="s">
        <v>22</v>
      </c>
      <c r="J89" s="27">
        <v>135795.88</v>
      </c>
      <c r="K89" s="23">
        <f t="shared" si="12"/>
        <v>2263.2646666666669</v>
      </c>
      <c r="L89" s="23">
        <f t="shared" si="13"/>
        <v>2036.9382000000001</v>
      </c>
      <c r="M89" s="23">
        <f t="shared" si="14"/>
        <v>678.97940000000006</v>
      </c>
      <c r="N89" s="23">
        <f t="shared" si="15"/>
        <v>4979.1822666666667</v>
      </c>
      <c r="O89" s="23">
        <f t="shared" si="19"/>
        <v>414.93185555555556</v>
      </c>
      <c r="P89" s="23">
        <f t="shared" si="16"/>
        <v>331.94548444444445</v>
      </c>
      <c r="Q89" s="23">
        <f>P89*0.9</f>
        <v>298.75093600000002</v>
      </c>
      <c r="R89" s="17">
        <v>299</v>
      </c>
      <c r="S89" s="17">
        <v>25</v>
      </c>
      <c r="T89" s="23">
        <f t="shared" si="17"/>
        <v>135.9254</v>
      </c>
    </row>
    <row r="90" spans="1:21">
      <c r="A90" s="20">
        <v>78</v>
      </c>
      <c r="B90" s="24" t="s">
        <v>21</v>
      </c>
      <c r="C90" s="32">
        <v>16</v>
      </c>
      <c r="D90" s="29" t="s">
        <v>25</v>
      </c>
      <c r="E90" s="26">
        <v>1</v>
      </c>
      <c r="F90" s="26">
        <v>42</v>
      </c>
      <c r="G90" s="49" t="s">
        <v>113</v>
      </c>
      <c r="H90" s="24">
        <v>2</v>
      </c>
      <c r="I90" s="24" t="s">
        <v>22</v>
      </c>
      <c r="J90" s="27">
        <v>135795.88</v>
      </c>
      <c r="K90" s="23">
        <f t="shared" si="12"/>
        <v>2263.2646666666669</v>
      </c>
      <c r="L90" s="23">
        <f t="shared" si="13"/>
        <v>2036.9382000000001</v>
      </c>
      <c r="M90" s="23">
        <f t="shared" si="14"/>
        <v>678.97940000000006</v>
      </c>
      <c r="N90" s="23">
        <f t="shared" si="15"/>
        <v>4979.1822666666667</v>
      </c>
      <c r="O90" s="23">
        <f t="shared" si="19"/>
        <v>414.93185555555556</v>
      </c>
      <c r="P90" s="23">
        <f t="shared" si="16"/>
        <v>331.94548444444445</v>
      </c>
      <c r="Q90" s="23">
        <f>P90*0.8</f>
        <v>265.55638755555555</v>
      </c>
      <c r="R90" s="17">
        <v>124</v>
      </c>
      <c r="S90" s="17">
        <v>25</v>
      </c>
      <c r="T90" s="23">
        <f t="shared" si="17"/>
        <v>56.370400000000004</v>
      </c>
    </row>
    <row r="91" spans="1:21">
      <c r="A91" s="20">
        <v>79</v>
      </c>
      <c r="B91" s="24" t="s">
        <v>21</v>
      </c>
      <c r="C91" s="32">
        <v>16</v>
      </c>
      <c r="D91" s="29" t="s">
        <v>25</v>
      </c>
      <c r="E91" s="26">
        <v>2</v>
      </c>
      <c r="F91" s="26">
        <v>43</v>
      </c>
      <c r="G91" s="49" t="s">
        <v>114</v>
      </c>
      <c r="H91" s="24">
        <v>2</v>
      </c>
      <c r="I91" s="24" t="s">
        <v>22</v>
      </c>
      <c r="J91" s="27">
        <v>135795.88</v>
      </c>
      <c r="K91" s="23">
        <f t="shared" si="12"/>
        <v>2263.2646666666669</v>
      </c>
      <c r="L91" s="23">
        <f t="shared" si="13"/>
        <v>2036.9382000000001</v>
      </c>
      <c r="M91" s="23">
        <f t="shared" si="14"/>
        <v>678.97940000000006</v>
      </c>
      <c r="N91" s="23">
        <f t="shared" si="15"/>
        <v>4979.1822666666667</v>
      </c>
      <c r="O91" s="23">
        <f t="shared" si="19"/>
        <v>414.93185555555556</v>
      </c>
      <c r="P91" s="23">
        <f t="shared" si="16"/>
        <v>331.94548444444445</v>
      </c>
      <c r="Q91" s="23">
        <f>P91*0.8</f>
        <v>265.55638755555555</v>
      </c>
      <c r="R91" s="17">
        <v>40</v>
      </c>
      <c r="S91" s="17">
        <v>25</v>
      </c>
      <c r="T91" s="23">
        <f t="shared" si="17"/>
        <v>18.184000000000001</v>
      </c>
    </row>
    <row r="92" spans="1:21">
      <c r="A92" s="20">
        <v>80</v>
      </c>
      <c r="B92" s="24" t="s">
        <v>21</v>
      </c>
      <c r="C92" s="32">
        <v>16</v>
      </c>
      <c r="D92" s="29" t="s">
        <v>25</v>
      </c>
      <c r="E92" s="26">
        <v>2</v>
      </c>
      <c r="F92" s="26">
        <v>45</v>
      </c>
      <c r="G92" s="48" t="s">
        <v>115</v>
      </c>
      <c r="H92" s="24">
        <v>2</v>
      </c>
      <c r="I92" s="24" t="s">
        <v>22</v>
      </c>
      <c r="J92" s="27">
        <v>135795.88</v>
      </c>
      <c r="K92" s="23">
        <f t="shared" si="12"/>
        <v>2263.2646666666669</v>
      </c>
      <c r="L92" s="23">
        <f t="shared" si="13"/>
        <v>2036.9382000000001</v>
      </c>
      <c r="M92" s="23">
        <f t="shared" si="14"/>
        <v>678.97940000000006</v>
      </c>
      <c r="N92" s="23">
        <f t="shared" si="15"/>
        <v>4979.1822666666667</v>
      </c>
      <c r="O92" s="23">
        <f t="shared" si="19"/>
        <v>414.93185555555556</v>
      </c>
      <c r="P92" s="23">
        <f t="shared" si="16"/>
        <v>331.94548444444445</v>
      </c>
      <c r="Q92" s="23">
        <f t="shared" si="18"/>
        <v>331.94548444444445</v>
      </c>
      <c r="R92" s="17">
        <v>332</v>
      </c>
      <c r="S92" s="17">
        <v>25</v>
      </c>
      <c r="T92" s="23">
        <f t="shared" si="17"/>
        <v>150.9272</v>
      </c>
    </row>
    <row r="93" spans="1:21">
      <c r="A93" s="20">
        <v>81</v>
      </c>
      <c r="B93" s="24" t="s">
        <v>21</v>
      </c>
      <c r="C93" s="32">
        <v>16</v>
      </c>
      <c r="D93" s="29" t="s">
        <v>25</v>
      </c>
      <c r="E93" s="26">
        <v>3</v>
      </c>
      <c r="F93" s="26">
        <v>46</v>
      </c>
      <c r="G93" s="48" t="s">
        <v>116</v>
      </c>
      <c r="H93" s="24">
        <v>2</v>
      </c>
      <c r="I93" s="24" t="s">
        <v>22</v>
      </c>
      <c r="J93" s="27">
        <v>135795.88</v>
      </c>
      <c r="K93" s="23">
        <f t="shared" si="12"/>
        <v>2263.2646666666669</v>
      </c>
      <c r="L93" s="23">
        <f t="shared" si="13"/>
        <v>2036.9382000000001</v>
      </c>
      <c r="M93" s="23">
        <f t="shared" si="14"/>
        <v>678.97940000000006</v>
      </c>
      <c r="N93" s="23">
        <f t="shared" si="15"/>
        <v>4979.1822666666667</v>
      </c>
      <c r="O93" s="23">
        <f t="shared" si="19"/>
        <v>414.93185555555556</v>
      </c>
      <c r="P93" s="23">
        <f t="shared" si="16"/>
        <v>331.94548444444445</v>
      </c>
      <c r="Q93" s="23">
        <f>P93*0.9</f>
        <v>298.75093600000002</v>
      </c>
      <c r="R93" s="17">
        <v>299</v>
      </c>
      <c r="S93" s="17">
        <v>25</v>
      </c>
      <c r="T93" s="23">
        <f t="shared" si="17"/>
        <v>135.9254</v>
      </c>
    </row>
    <row r="94" spans="1:21">
      <c r="A94" s="20">
        <v>82</v>
      </c>
      <c r="B94" s="24" t="s">
        <v>21</v>
      </c>
      <c r="C94" s="32">
        <v>16</v>
      </c>
      <c r="D94" s="29" t="s">
        <v>25</v>
      </c>
      <c r="E94" s="26">
        <v>3</v>
      </c>
      <c r="F94" s="26">
        <v>47</v>
      </c>
      <c r="G94" s="50" t="s">
        <v>66</v>
      </c>
      <c r="H94" s="24">
        <v>1</v>
      </c>
      <c r="I94" s="24">
        <v>57.72</v>
      </c>
      <c r="J94" s="27">
        <v>97001.89</v>
      </c>
      <c r="K94" s="23">
        <f t="shared" si="12"/>
        <v>1616.6981666666666</v>
      </c>
      <c r="L94" s="23">
        <f t="shared" si="13"/>
        <v>1455.02835</v>
      </c>
      <c r="M94" s="23">
        <f t="shared" si="14"/>
        <v>485.00945000000002</v>
      </c>
      <c r="N94" s="23">
        <f t="shared" si="15"/>
        <v>3556.7359666666666</v>
      </c>
      <c r="O94" s="23">
        <f t="shared" si="19"/>
        <v>296.39466388888889</v>
      </c>
      <c r="P94" s="23">
        <f t="shared" si="16"/>
        <v>237.11573111111113</v>
      </c>
      <c r="Q94" s="23">
        <f>P94*0.8</f>
        <v>189.69258488888892</v>
      </c>
      <c r="R94" s="17">
        <v>61</v>
      </c>
      <c r="S94" s="17">
        <v>25</v>
      </c>
      <c r="T94" s="23">
        <f t="shared" si="17"/>
        <v>27.730599999999999</v>
      </c>
    </row>
    <row r="95" spans="1:21">
      <c r="A95" s="20">
        <v>83</v>
      </c>
      <c r="B95" s="24" t="s">
        <v>21</v>
      </c>
      <c r="C95" s="32">
        <v>16</v>
      </c>
      <c r="D95" s="29" t="s">
        <v>25</v>
      </c>
      <c r="E95" s="26">
        <v>3</v>
      </c>
      <c r="F95" s="26">
        <v>48</v>
      </c>
      <c r="G95" s="50" t="s">
        <v>105</v>
      </c>
      <c r="H95" s="24">
        <v>2</v>
      </c>
      <c r="I95" s="24" t="s">
        <v>22</v>
      </c>
      <c r="J95" s="27">
        <v>135795.88</v>
      </c>
      <c r="K95" s="23">
        <f t="shared" si="12"/>
        <v>2263.2646666666669</v>
      </c>
      <c r="L95" s="23">
        <f t="shared" si="13"/>
        <v>2036.9382000000001</v>
      </c>
      <c r="M95" s="23">
        <f t="shared" si="14"/>
        <v>678.97940000000006</v>
      </c>
      <c r="N95" s="23">
        <f t="shared" si="15"/>
        <v>4979.1822666666667</v>
      </c>
      <c r="O95" s="23">
        <f>N95/12</f>
        <v>414.93185555555556</v>
      </c>
      <c r="P95" s="23">
        <f t="shared" si="16"/>
        <v>331.94548444444445</v>
      </c>
      <c r="Q95" s="23">
        <f t="shared" si="18"/>
        <v>331.94548444444445</v>
      </c>
      <c r="R95" s="17">
        <v>332</v>
      </c>
      <c r="S95" s="17">
        <v>25</v>
      </c>
      <c r="T95" s="23">
        <f t="shared" si="17"/>
        <v>150.9272</v>
      </c>
    </row>
    <row r="96" spans="1:21">
      <c r="A96" s="34"/>
      <c r="B96" s="35"/>
      <c r="C96" s="36"/>
      <c r="D96" s="37"/>
      <c r="E96" s="38"/>
      <c r="F96" s="38"/>
      <c r="G96" s="39"/>
      <c r="H96" s="35"/>
      <c r="I96" s="35"/>
      <c r="J96" s="40"/>
      <c r="K96" s="41"/>
      <c r="L96" s="42"/>
      <c r="M96" s="41"/>
      <c r="N96" s="41"/>
      <c r="O96" s="41"/>
      <c r="P96" s="41"/>
      <c r="Q96" s="42"/>
      <c r="R96" s="41"/>
      <c r="S96" s="41"/>
      <c r="T96" s="42"/>
    </row>
    <row r="97" spans="1:21">
      <c r="A97" s="1"/>
      <c r="U97" s="2"/>
    </row>
    <row r="98" spans="1:21">
      <c r="Q98" s="1" t="s">
        <v>46</v>
      </c>
      <c r="U98" s="2"/>
    </row>
    <row r="99" spans="1:21">
      <c r="A99" s="2"/>
      <c r="B99" s="1"/>
      <c r="Q99" s="1" t="s">
        <v>56</v>
      </c>
      <c r="U99" s="2"/>
    </row>
    <row r="100" spans="1:21">
      <c r="A100" s="1" t="s">
        <v>40</v>
      </c>
      <c r="B100" s="1"/>
      <c r="N100" s="1"/>
      <c r="Q100" s="1" t="s">
        <v>57</v>
      </c>
      <c r="U100" s="2"/>
    </row>
    <row r="101" spans="1:21">
      <c r="A101" s="2"/>
      <c r="B101" s="1" t="s">
        <v>42</v>
      </c>
      <c r="N101" s="1"/>
      <c r="Q101" s="1"/>
      <c r="U101" s="2"/>
    </row>
    <row r="102" spans="1:21">
      <c r="A102" s="2"/>
      <c r="B102" s="1" t="s">
        <v>55</v>
      </c>
      <c r="N102" s="1"/>
      <c r="Q102" s="1"/>
      <c r="U102" s="2"/>
    </row>
    <row r="103" spans="1:21">
      <c r="N103" s="1"/>
      <c r="Q103" s="45" t="s">
        <v>64</v>
      </c>
      <c r="U103" s="2"/>
    </row>
    <row r="104" spans="1:21">
      <c r="N104" s="1"/>
      <c r="Q104" s="45" t="s">
        <v>65</v>
      </c>
      <c r="U104" s="2"/>
    </row>
    <row r="105" spans="1:21">
      <c r="N105" s="1"/>
      <c r="Q105" s="9"/>
      <c r="U105" s="2"/>
    </row>
    <row r="106" spans="1:21">
      <c r="R106" s="2"/>
      <c r="S106" s="2"/>
      <c r="T106" s="2"/>
      <c r="U106" s="2"/>
    </row>
    <row r="107" spans="1:21">
      <c r="Q107" s="1" t="s">
        <v>44</v>
      </c>
      <c r="R107" s="2"/>
      <c r="S107" s="2"/>
      <c r="T107" s="2"/>
      <c r="U107" s="2"/>
    </row>
    <row r="108" spans="1:21">
      <c r="Q108" s="1" t="s">
        <v>45</v>
      </c>
      <c r="R108" s="2"/>
      <c r="S108" s="2"/>
      <c r="T108" s="2"/>
      <c r="U108" s="2"/>
    </row>
    <row r="109" spans="1:21">
      <c r="R109" s="2"/>
      <c r="S109" s="2"/>
      <c r="T109" s="2"/>
      <c r="U109" s="2"/>
    </row>
    <row r="111" spans="1:21">
      <c r="A111" s="2"/>
      <c r="N111" s="1"/>
      <c r="Q111" s="1" t="s">
        <v>38</v>
      </c>
      <c r="R111" s="2"/>
      <c r="S111" s="2"/>
      <c r="T111" s="2"/>
      <c r="U111" s="2"/>
    </row>
    <row r="112" spans="1:21">
      <c r="A112" s="2"/>
      <c r="N112" s="3"/>
      <c r="Q112" s="1" t="s">
        <v>43</v>
      </c>
      <c r="R112" s="2"/>
      <c r="S112" s="2"/>
      <c r="T112" s="2"/>
      <c r="U112" s="2"/>
    </row>
    <row r="113" spans="1:21" hidden="1">
      <c r="A113" s="2"/>
      <c r="R113" s="2"/>
      <c r="S113" s="2"/>
      <c r="T113" s="2"/>
      <c r="U113" s="2"/>
    </row>
    <row r="114" spans="1:21">
      <c r="A114" s="2"/>
      <c r="Q114" s="1" t="s">
        <v>41</v>
      </c>
      <c r="R114" s="2"/>
      <c r="S114" s="2"/>
      <c r="T114" s="2"/>
      <c r="U114" s="2"/>
    </row>
    <row r="115" spans="1:21" hidden="1">
      <c r="A115" s="2"/>
      <c r="R115" s="2"/>
      <c r="S115" s="2"/>
      <c r="T115" s="2"/>
      <c r="U115" s="2"/>
    </row>
    <row r="120" spans="1:21">
      <c r="K120" s="45"/>
    </row>
    <row r="121" spans="1:21">
      <c r="K121" s="45"/>
    </row>
    <row r="122" spans="1:21">
      <c r="K122" s="45"/>
    </row>
  </sheetData>
  <pageMargins left="0.7" right="0.7" top="0.75" bottom="0.75" header="0.3" footer="0.3"/>
  <pageSetup paperSize="8" scale="90" orientation="landscape" r:id="rId1"/>
  <colBreaks count="3" manualBreakCount="3">
    <brk id="20" max="1048575" man="1"/>
    <brk id="44" max="121" man="1"/>
    <brk id="92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L55"/>
  <sheetViews>
    <sheetView topLeftCell="A19" workbookViewId="0">
      <selection activeCell="I37" sqref="I37"/>
    </sheetView>
  </sheetViews>
  <sheetFormatPr defaultRowHeight="12.75"/>
  <cols>
    <col min="1" max="1" width="3.28515625" style="4" customWidth="1"/>
    <col min="2" max="2" width="24.140625" style="2" customWidth="1"/>
    <col min="3" max="3" width="3.85546875" style="2" customWidth="1"/>
    <col min="4" max="4" width="2.5703125" style="2" bestFit="1" customWidth="1"/>
    <col min="5" max="5" width="3.42578125" style="2" bestFit="1" customWidth="1"/>
    <col min="6" max="6" width="16.7109375" style="102" customWidth="1"/>
    <col min="7" max="7" width="4.140625" style="2" customWidth="1"/>
    <col min="8" max="8" width="6.140625" style="2" customWidth="1"/>
    <col min="9" max="9" width="10.28515625" style="19" customWidth="1"/>
    <col min="10" max="10" width="10.5703125" style="4" customWidth="1"/>
    <col min="11" max="11" width="11.140625" style="4" customWidth="1"/>
    <col min="12" max="12" width="9.140625" style="101" customWidth="1"/>
    <col min="13" max="13" width="8.85546875" style="2" customWidth="1"/>
    <col min="14" max="16" width="9.140625" style="2" customWidth="1"/>
    <col min="17" max="17" width="8.7109375" style="43" customWidth="1"/>
    <col min="18" max="18" width="8.42578125" style="4" customWidth="1"/>
    <col min="19" max="19" width="6.42578125" style="4" customWidth="1"/>
    <col min="20" max="20" width="7.28515625" style="14" customWidth="1"/>
    <col min="21" max="21" width="9.140625" style="73"/>
    <col min="22" max="22" width="9.140625" style="43"/>
    <col min="23" max="16384" width="9.140625" style="2"/>
  </cols>
  <sheetData>
    <row r="1" spans="1:22" s="1" customFormat="1">
      <c r="A1" s="5" t="s">
        <v>34</v>
      </c>
      <c r="F1" s="102"/>
      <c r="I1" s="7"/>
      <c r="J1" s="8"/>
      <c r="K1" s="8"/>
      <c r="L1" s="95"/>
      <c r="N1" s="69" t="s">
        <v>177</v>
      </c>
      <c r="Q1" s="9"/>
      <c r="R1" s="8"/>
      <c r="S1" s="8"/>
      <c r="T1" s="10"/>
      <c r="U1" s="72"/>
      <c r="V1" s="9"/>
    </row>
    <row r="2" spans="1:22" s="12" customFormat="1">
      <c r="A2" s="5" t="s">
        <v>35</v>
      </c>
      <c r="F2" s="102"/>
      <c r="I2" s="7"/>
      <c r="J2" s="5"/>
      <c r="K2" s="5"/>
      <c r="L2" s="96"/>
      <c r="Q2" s="13"/>
      <c r="R2" s="5"/>
      <c r="S2" s="8"/>
      <c r="T2" s="10"/>
      <c r="U2" s="72"/>
      <c r="V2" s="13"/>
    </row>
    <row r="3" spans="1:22" s="12" customFormat="1">
      <c r="A3" s="5" t="s">
        <v>36</v>
      </c>
      <c r="F3" s="102"/>
      <c r="I3" s="7"/>
      <c r="J3" s="5"/>
      <c r="K3" s="5"/>
      <c r="L3" s="96"/>
      <c r="Q3" s="13"/>
      <c r="R3" s="5"/>
      <c r="S3" s="8"/>
      <c r="T3" s="10"/>
      <c r="U3" s="72"/>
      <c r="V3" s="13"/>
    </row>
    <row r="4" spans="1:22" s="12" customFormat="1">
      <c r="A4" s="5" t="s">
        <v>37</v>
      </c>
      <c r="F4" s="102"/>
      <c r="I4" s="7"/>
      <c r="J4" s="5"/>
      <c r="K4" s="5"/>
      <c r="L4" s="96"/>
      <c r="Q4" s="13"/>
      <c r="R4" s="5"/>
      <c r="S4" s="8"/>
      <c r="T4" s="10"/>
      <c r="U4" s="72"/>
      <c r="V4" s="13"/>
    </row>
    <row r="6" spans="1:22">
      <c r="F6" s="103"/>
      <c r="G6" s="8"/>
      <c r="H6" s="8"/>
      <c r="I6" s="8"/>
      <c r="J6" s="8"/>
      <c r="K6" s="8"/>
      <c r="L6" s="95"/>
      <c r="M6" s="8" t="s">
        <v>161</v>
      </c>
      <c r="N6" s="8"/>
      <c r="O6" s="8"/>
      <c r="P6" s="8"/>
      <c r="Q6" s="8"/>
    </row>
    <row r="7" spans="1:22">
      <c r="F7" s="104"/>
      <c r="G7" s="12"/>
      <c r="H7" s="1"/>
      <c r="I7" s="1"/>
      <c r="J7" s="1"/>
      <c r="K7" s="1"/>
      <c r="L7" s="97"/>
      <c r="M7" s="8" t="s">
        <v>162</v>
      </c>
      <c r="N7" s="8"/>
      <c r="O7" s="8"/>
      <c r="P7" s="8"/>
      <c r="Q7" s="8"/>
    </row>
    <row r="8" spans="1:22">
      <c r="F8" s="104"/>
      <c r="G8" s="12"/>
      <c r="H8" s="1"/>
      <c r="I8" s="1"/>
      <c r="J8" s="1"/>
      <c r="K8" s="1"/>
      <c r="L8" s="97"/>
      <c r="M8" s="8"/>
      <c r="N8" s="8"/>
      <c r="O8" s="8"/>
      <c r="P8" s="8"/>
      <c r="Q8" s="8"/>
    </row>
    <row r="9" spans="1:22" s="4" customFormat="1" ht="146.25">
      <c r="A9" s="16" t="s">
        <v>33</v>
      </c>
      <c r="B9" s="17" t="s">
        <v>26</v>
      </c>
      <c r="C9" s="17" t="s">
        <v>27</v>
      </c>
      <c r="D9" s="17" t="s">
        <v>29</v>
      </c>
      <c r="E9" s="17" t="s">
        <v>30</v>
      </c>
      <c r="F9" s="16" t="s">
        <v>152</v>
      </c>
      <c r="G9" s="17" t="s">
        <v>31</v>
      </c>
      <c r="H9" s="16" t="s">
        <v>5</v>
      </c>
      <c r="I9" s="16" t="s">
        <v>47</v>
      </c>
      <c r="J9" s="16" t="s">
        <v>0</v>
      </c>
      <c r="K9" s="16" t="s">
        <v>1</v>
      </c>
      <c r="L9" s="98" t="s">
        <v>2</v>
      </c>
      <c r="M9" s="16" t="s">
        <v>6</v>
      </c>
      <c r="N9" s="16" t="s">
        <v>7</v>
      </c>
      <c r="O9" s="66" t="s">
        <v>151</v>
      </c>
      <c r="P9" s="16" t="s">
        <v>3</v>
      </c>
      <c r="Q9" s="18" t="s">
        <v>8</v>
      </c>
      <c r="R9" s="16" t="s">
        <v>32</v>
      </c>
      <c r="S9" s="16" t="s">
        <v>39</v>
      </c>
      <c r="T9" s="18" t="s">
        <v>58</v>
      </c>
      <c r="U9" s="14" t="s">
        <v>157</v>
      </c>
      <c r="V9" s="14" t="s">
        <v>158</v>
      </c>
    </row>
    <row r="10" spans="1:22" s="4" customFormat="1">
      <c r="A10" s="17">
        <v>0</v>
      </c>
      <c r="B10" s="17">
        <v>0</v>
      </c>
      <c r="C10" s="17">
        <v>0</v>
      </c>
      <c r="D10" s="17">
        <v>0</v>
      </c>
      <c r="E10" s="17">
        <v>0</v>
      </c>
      <c r="F10" s="16">
        <v>0</v>
      </c>
      <c r="G10" s="17">
        <v>0</v>
      </c>
      <c r="H10" s="16">
        <v>1</v>
      </c>
      <c r="I10" s="21">
        <v>2</v>
      </c>
      <c r="J10" s="17">
        <v>3</v>
      </c>
      <c r="K10" s="17">
        <v>4</v>
      </c>
      <c r="L10" s="99">
        <v>5</v>
      </c>
      <c r="M10" s="17">
        <v>6</v>
      </c>
      <c r="N10" s="17">
        <v>7</v>
      </c>
      <c r="O10" s="17" t="s">
        <v>149</v>
      </c>
      <c r="P10" s="17">
        <v>8</v>
      </c>
      <c r="Q10" s="22">
        <v>9</v>
      </c>
      <c r="R10" s="17">
        <v>10</v>
      </c>
      <c r="S10" s="17">
        <v>11</v>
      </c>
      <c r="T10" s="75">
        <v>12</v>
      </c>
      <c r="U10" s="74"/>
      <c r="V10" s="14"/>
    </row>
    <row r="11" spans="1:22" s="4" customFormat="1" ht="76.5">
      <c r="A11" s="17">
        <v>0</v>
      </c>
      <c r="B11" s="17" t="s">
        <v>4</v>
      </c>
      <c r="C11" s="17" t="s">
        <v>4</v>
      </c>
      <c r="D11" s="17" t="s">
        <v>4</v>
      </c>
      <c r="E11" s="17" t="s">
        <v>4</v>
      </c>
      <c r="F11" s="16"/>
      <c r="G11" s="17" t="s">
        <v>4</v>
      </c>
      <c r="H11" s="16" t="s">
        <v>4</v>
      </c>
      <c r="I11" s="17" t="s">
        <v>4</v>
      </c>
      <c r="J11" s="17" t="s">
        <v>48</v>
      </c>
      <c r="K11" s="17" t="s">
        <v>49</v>
      </c>
      <c r="L11" s="99" t="s">
        <v>50</v>
      </c>
      <c r="M11" s="17" t="s">
        <v>51</v>
      </c>
      <c r="N11" s="17" t="s">
        <v>52</v>
      </c>
      <c r="O11" s="4" t="s">
        <v>159</v>
      </c>
      <c r="P11" s="17" t="s">
        <v>150</v>
      </c>
      <c r="Q11" s="18" t="s">
        <v>54</v>
      </c>
      <c r="R11" s="17"/>
      <c r="S11" s="17"/>
      <c r="T11" s="23"/>
      <c r="U11" s="74"/>
      <c r="V11" s="14"/>
    </row>
    <row r="12" spans="1:22" s="117" customFormat="1">
      <c r="A12" s="25">
        <v>1</v>
      </c>
      <c r="B12" s="25" t="s">
        <v>160</v>
      </c>
      <c r="C12" s="25">
        <v>120</v>
      </c>
      <c r="D12" s="32" t="s">
        <v>12</v>
      </c>
      <c r="E12" s="32">
        <v>1</v>
      </c>
      <c r="F12" s="118" t="s">
        <v>163</v>
      </c>
      <c r="G12" s="25">
        <v>2</v>
      </c>
      <c r="H12" s="25">
        <v>79.83</v>
      </c>
      <c r="I12" s="119">
        <v>295037.31</v>
      </c>
      <c r="J12" s="88">
        <f>I12/60</f>
        <v>4917.2884999999997</v>
      </c>
      <c r="K12" s="88">
        <f>I12*1.5%</f>
        <v>4425.5596500000001</v>
      </c>
      <c r="L12" s="120">
        <f>I12*0.5%</f>
        <v>1475.1865500000001</v>
      </c>
      <c r="M12" s="88">
        <f>J12+K12+L12</f>
        <v>10818.0347</v>
      </c>
      <c r="N12" s="88">
        <f>M12/12</f>
        <v>901.50289166666664</v>
      </c>
      <c r="O12" s="88">
        <f>(N12*116.37)/100</f>
        <v>1049.0789150325002</v>
      </c>
      <c r="P12" s="88">
        <f>O12*0.8</f>
        <v>839.26313202600022</v>
      </c>
      <c r="Q12" s="88">
        <f>P12*1</f>
        <v>839.26313202600022</v>
      </c>
      <c r="R12" s="25">
        <v>839</v>
      </c>
      <c r="S12" s="25">
        <v>25</v>
      </c>
      <c r="T12" s="88">
        <f>R12*45.45%</f>
        <v>381.32550000000003</v>
      </c>
      <c r="U12" s="115"/>
      <c r="V12" s="116"/>
    </row>
    <row r="13" spans="1:22" s="70" customFormat="1">
      <c r="A13" s="17">
        <v>2</v>
      </c>
      <c r="B13" s="68" t="s">
        <v>160</v>
      </c>
      <c r="C13" s="68">
        <v>120</v>
      </c>
      <c r="D13" s="92" t="s">
        <v>12</v>
      </c>
      <c r="E13" s="92">
        <v>2</v>
      </c>
      <c r="F13" s="121" t="s">
        <v>176</v>
      </c>
      <c r="G13" s="122">
        <v>2</v>
      </c>
      <c r="H13" s="122">
        <v>79.83</v>
      </c>
      <c r="I13" s="123">
        <v>295037.31</v>
      </c>
      <c r="J13" s="124">
        <f t="shared" ref="J13:J30" si="0">I13/60</f>
        <v>4917.2884999999997</v>
      </c>
      <c r="K13" s="124">
        <f t="shared" ref="K13:K30" si="1">I13*1.5%</f>
        <v>4425.5596500000001</v>
      </c>
      <c r="L13" s="125">
        <f t="shared" ref="L13:L30" si="2">I13*0.5%</f>
        <v>1475.1865500000001</v>
      </c>
      <c r="M13" s="124">
        <f t="shared" ref="M13:M30" si="3">J13+K13+L13</f>
        <v>10818.0347</v>
      </c>
      <c r="N13" s="124">
        <f t="shared" ref="N13:N20" si="4">M13/12</f>
        <v>901.50289166666664</v>
      </c>
      <c r="O13" s="124">
        <f t="shared" ref="O13:O30" si="5">(N13*116.37)/100</f>
        <v>1049.0789150325002</v>
      </c>
      <c r="P13" s="124">
        <f t="shared" ref="P13:P30" si="6">O13*0.8</f>
        <v>839.26313202600022</v>
      </c>
      <c r="Q13" s="23"/>
      <c r="R13" s="17"/>
      <c r="S13" s="17"/>
      <c r="T13" s="67"/>
      <c r="U13" s="74"/>
      <c r="V13" s="93"/>
    </row>
    <row r="14" spans="1:22" s="112" customFormat="1">
      <c r="A14" s="68">
        <v>3</v>
      </c>
      <c r="B14" s="68" t="s">
        <v>160</v>
      </c>
      <c r="C14" s="68">
        <v>120</v>
      </c>
      <c r="D14" s="92" t="s">
        <v>12</v>
      </c>
      <c r="E14" s="92">
        <v>3</v>
      </c>
      <c r="F14" s="112" t="s">
        <v>176</v>
      </c>
      <c r="G14" s="68">
        <v>1</v>
      </c>
      <c r="H14" s="112">
        <v>56.53</v>
      </c>
      <c r="I14" s="126">
        <v>208924.7</v>
      </c>
      <c r="J14" s="67">
        <f>I14/60</f>
        <v>3482.0783333333334</v>
      </c>
      <c r="K14" s="67">
        <f>I14*1.5%</f>
        <v>3133.8705</v>
      </c>
      <c r="L14" s="127">
        <f>I14*0.5%</f>
        <v>1044.6235000000001</v>
      </c>
      <c r="M14" s="67">
        <f t="shared" si="3"/>
        <v>7660.5723333333335</v>
      </c>
      <c r="N14" s="67">
        <f t="shared" si="4"/>
        <v>638.38102777777783</v>
      </c>
      <c r="O14" s="67">
        <f t="shared" si="5"/>
        <v>742.88400202500009</v>
      </c>
      <c r="P14" s="67">
        <f>O14*0.8</f>
        <v>594.30720162000011</v>
      </c>
      <c r="Q14" s="67"/>
      <c r="R14" s="68"/>
      <c r="U14" s="113"/>
      <c r="V14" s="114"/>
    </row>
    <row r="15" spans="1:22" s="91" customFormat="1" ht="25.5">
      <c r="A15" s="20">
        <v>4</v>
      </c>
      <c r="B15" s="25" t="s">
        <v>160</v>
      </c>
      <c r="C15" s="25">
        <v>120</v>
      </c>
      <c r="D15" s="32">
        <v>1</v>
      </c>
      <c r="E15" s="32">
        <v>4</v>
      </c>
      <c r="F15" s="118" t="s">
        <v>173</v>
      </c>
      <c r="G15" s="25">
        <v>1</v>
      </c>
      <c r="H15" s="25">
        <v>58.15</v>
      </c>
      <c r="I15" s="128">
        <v>214911.93</v>
      </c>
      <c r="J15" s="87">
        <f t="shared" si="0"/>
        <v>3581.8654999999999</v>
      </c>
      <c r="K15" s="87">
        <f t="shared" si="1"/>
        <v>3223.67895</v>
      </c>
      <c r="L15" s="129">
        <f t="shared" si="2"/>
        <v>1074.5596499999999</v>
      </c>
      <c r="M15" s="87">
        <f t="shared" si="3"/>
        <v>7880.1040999999996</v>
      </c>
      <c r="N15" s="87">
        <f t="shared" si="4"/>
        <v>656.67534166666667</v>
      </c>
      <c r="O15" s="87">
        <f t="shared" si="5"/>
        <v>764.1730950975001</v>
      </c>
      <c r="P15" s="87">
        <f t="shared" si="6"/>
        <v>611.3384760780001</v>
      </c>
      <c r="Q15" s="87">
        <f>P15*1</f>
        <v>611.3384760780001</v>
      </c>
      <c r="R15" s="20">
        <v>611</v>
      </c>
      <c r="S15" s="20">
        <v>25</v>
      </c>
      <c r="T15" s="88">
        <f>R15*45.45%</f>
        <v>277.6995</v>
      </c>
      <c r="U15" s="89"/>
      <c r="V15" s="90"/>
    </row>
    <row r="16" spans="1:22" s="70" customFormat="1" ht="25.5">
      <c r="A16" s="17">
        <v>5</v>
      </c>
      <c r="B16" s="68" t="s">
        <v>160</v>
      </c>
      <c r="C16" s="68">
        <v>120</v>
      </c>
      <c r="D16" s="92">
        <v>1</v>
      </c>
      <c r="E16" s="92">
        <v>5</v>
      </c>
      <c r="F16" s="130" t="s">
        <v>167</v>
      </c>
      <c r="G16" s="68">
        <v>2</v>
      </c>
      <c r="H16" s="68">
        <v>82.08</v>
      </c>
      <c r="I16" s="27">
        <v>303352.90999999997</v>
      </c>
      <c r="J16" s="23">
        <f t="shared" si="0"/>
        <v>5055.8818333333329</v>
      </c>
      <c r="K16" s="23">
        <f t="shared" si="1"/>
        <v>4550.2936499999996</v>
      </c>
      <c r="L16" s="131">
        <f t="shared" si="2"/>
        <v>1516.7645499999999</v>
      </c>
      <c r="M16" s="23">
        <f t="shared" si="3"/>
        <v>11122.940033333332</v>
      </c>
      <c r="N16" s="23">
        <f t="shared" si="4"/>
        <v>926.91166944444433</v>
      </c>
      <c r="O16" s="23">
        <f t="shared" si="5"/>
        <v>1078.6471097325</v>
      </c>
      <c r="P16" s="23">
        <f t="shared" si="6"/>
        <v>862.91768778599999</v>
      </c>
      <c r="Q16" s="23">
        <f>P16*1</f>
        <v>862.91768778599999</v>
      </c>
      <c r="R16" s="17">
        <v>863</v>
      </c>
      <c r="S16" s="17">
        <v>25</v>
      </c>
      <c r="T16" s="88">
        <f>R16*45.45%</f>
        <v>392.23349999999999</v>
      </c>
      <c r="U16" s="74"/>
      <c r="V16" s="93"/>
    </row>
    <row r="17" spans="1:116" s="70" customFormat="1">
      <c r="A17" s="17">
        <v>6</v>
      </c>
      <c r="B17" s="68" t="s">
        <v>160</v>
      </c>
      <c r="C17" s="68">
        <v>120</v>
      </c>
      <c r="D17" s="92">
        <v>1</v>
      </c>
      <c r="E17" s="92">
        <v>6</v>
      </c>
      <c r="F17" s="130" t="s">
        <v>171</v>
      </c>
      <c r="G17" s="68">
        <v>2</v>
      </c>
      <c r="H17" s="68">
        <v>82.08</v>
      </c>
      <c r="I17" s="27">
        <v>303352.90999999997</v>
      </c>
      <c r="J17" s="23">
        <f t="shared" si="0"/>
        <v>5055.8818333333329</v>
      </c>
      <c r="K17" s="23">
        <f t="shared" si="1"/>
        <v>4550.2936499999996</v>
      </c>
      <c r="L17" s="131">
        <f t="shared" si="2"/>
        <v>1516.7645499999999</v>
      </c>
      <c r="M17" s="23">
        <f t="shared" si="3"/>
        <v>11122.940033333332</v>
      </c>
      <c r="N17" s="23">
        <f t="shared" si="4"/>
        <v>926.91166944444433</v>
      </c>
      <c r="O17" s="23">
        <f t="shared" si="5"/>
        <v>1078.6471097325</v>
      </c>
      <c r="P17" s="23">
        <f t="shared" si="6"/>
        <v>862.91768778599999</v>
      </c>
      <c r="Q17" s="23">
        <f>P17*1</f>
        <v>862.91768778599999</v>
      </c>
      <c r="R17" s="17"/>
      <c r="S17" s="17">
        <v>25</v>
      </c>
      <c r="T17" s="88"/>
      <c r="U17" s="74"/>
      <c r="V17" s="93"/>
    </row>
    <row r="18" spans="1:116" s="91" customFormat="1" ht="25.5">
      <c r="A18" s="20">
        <v>7</v>
      </c>
      <c r="B18" s="25" t="s">
        <v>160</v>
      </c>
      <c r="C18" s="25">
        <v>120</v>
      </c>
      <c r="D18" s="32">
        <v>1</v>
      </c>
      <c r="E18" s="32">
        <v>7</v>
      </c>
      <c r="F18" s="132" t="s">
        <v>174</v>
      </c>
      <c r="G18" s="25">
        <v>1</v>
      </c>
      <c r="H18" s="25">
        <v>58.15</v>
      </c>
      <c r="I18" s="128">
        <v>214911.93</v>
      </c>
      <c r="J18" s="87">
        <f t="shared" si="0"/>
        <v>3581.8654999999999</v>
      </c>
      <c r="K18" s="87">
        <f t="shared" si="1"/>
        <v>3223.67895</v>
      </c>
      <c r="L18" s="129">
        <v>0</v>
      </c>
      <c r="M18" s="87">
        <f t="shared" si="3"/>
        <v>6805.5444499999994</v>
      </c>
      <c r="N18" s="87">
        <f t="shared" si="4"/>
        <v>567.12870416666658</v>
      </c>
      <c r="O18" s="87">
        <f t="shared" si="5"/>
        <v>659.96767303874992</v>
      </c>
      <c r="P18" s="87">
        <f t="shared" si="6"/>
        <v>527.97413843099991</v>
      </c>
      <c r="Q18" s="87">
        <f>P18*1</f>
        <v>527.97413843099991</v>
      </c>
      <c r="R18" s="20">
        <v>528</v>
      </c>
      <c r="S18" s="20">
        <v>25</v>
      </c>
      <c r="T18" s="88">
        <f>R18*52.65%</f>
        <v>277.99199999999996</v>
      </c>
      <c r="U18" s="89"/>
      <c r="V18" s="90"/>
    </row>
    <row r="19" spans="1:116" s="70" customFormat="1" ht="25.5">
      <c r="A19" s="17">
        <v>8</v>
      </c>
      <c r="B19" s="68" t="s">
        <v>160</v>
      </c>
      <c r="C19" s="68">
        <v>120</v>
      </c>
      <c r="D19" s="92">
        <v>2</v>
      </c>
      <c r="E19" s="92">
        <v>8</v>
      </c>
      <c r="F19" s="130" t="s">
        <v>168</v>
      </c>
      <c r="G19" s="68">
        <v>1</v>
      </c>
      <c r="H19" s="68">
        <v>58.15</v>
      </c>
      <c r="I19" s="27">
        <v>214911.93</v>
      </c>
      <c r="J19" s="23">
        <f t="shared" si="0"/>
        <v>3581.8654999999999</v>
      </c>
      <c r="K19" s="23">
        <f t="shared" si="1"/>
        <v>3223.67895</v>
      </c>
      <c r="L19" s="131">
        <f t="shared" si="2"/>
        <v>1074.5596499999999</v>
      </c>
      <c r="M19" s="23">
        <f t="shared" si="3"/>
        <v>7880.1040999999996</v>
      </c>
      <c r="N19" s="23">
        <f t="shared" si="4"/>
        <v>656.67534166666667</v>
      </c>
      <c r="O19" s="23">
        <f t="shared" si="5"/>
        <v>764.1730950975001</v>
      </c>
      <c r="P19" s="23">
        <f t="shared" si="6"/>
        <v>611.3384760780001</v>
      </c>
      <c r="Q19" s="23"/>
      <c r="R19" s="17"/>
      <c r="S19" s="17">
        <v>25</v>
      </c>
      <c r="T19" s="88"/>
      <c r="U19" s="74"/>
      <c r="V19" s="9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</row>
    <row r="20" spans="1:116" s="91" customFormat="1">
      <c r="A20" s="20">
        <v>9</v>
      </c>
      <c r="B20" s="25" t="s">
        <v>160</v>
      </c>
      <c r="C20" s="25">
        <v>120</v>
      </c>
      <c r="D20" s="32">
        <v>2</v>
      </c>
      <c r="E20" s="32">
        <v>9</v>
      </c>
      <c r="F20" s="132" t="s">
        <v>166</v>
      </c>
      <c r="G20" s="25">
        <v>2</v>
      </c>
      <c r="H20" s="25">
        <v>82.08</v>
      </c>
      <c r="I20" s="128">
        <v>303352.90999999997</v>
      </c>
      <c r="J20" s="87">
        <f t="shared" si="0"/>
        <v>5055.8818333333329</v>
      </c>
      <c r="K20" s="87">
        <f t="shared" si="1"/>
        <v>4550.2936499999996</v>
      </c>
      <c r="L20" s="129">
        <v>0</v>
      </c>
      <c r="M20" s="87">
        <f t="shared" si="3"/>
        <v>9606.1754833333325</v>
      </c>
      <c r="N20" s="87">
        <f t="shared" si="4"/>
        <v>800.51462361111101</v>
      </c>
      <c r="O20" s="87">
        <f t="shared" si="5"/>
        <v>931.55886749624983</v>
      </c>
      <c r="P20" s="87">
        <f t="shared" si="6"/>
        <v>745.24709399699987</v>
      </c>
      <c r="Q20" s="87">
        <f>P20*0.9</f>
        <v>670.72238459729988</v>
      </c>
      <c r="R20" s="20">
        <v>671</v>
      </c>
      <c r="S20" s="20">
        <v>25</v>
      </c>
      <c r="T20" s="88">
        <f>R20*52.65%</f>
        <v>353.28149999999999</v>
      </c>
      <c r="U20" s="89"/>
      <c r="V20" s="90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</row>
    <row r="21" spans="1:116" s="70" customFormat="1" ht="25.5">
      <c r="A21" s="17">
        <v>10</v>
      </c>
      <c r="B21" s="68" t="s">
        <v>160</v>
      </c>
      <c r="C21" s="68">
        <v>120</v>
      </c>
      <c r="D21" s="92">
        <v>2</v>
      </c>
      <c r="E21" s="32">
        <v>10</v>
      </c>
      <c r="F21" s="132" t="s">
        <v>165</v>
      </c>
      <c r="G21" s="25">
        <v>2</v>
      </c>
      <c r="H21" s="25">
        <v>82.08</v>
      </c>
      <c r="I21" s="128">
        <v>303352.90999999997</v>
      </c>
      <c r="J21" s="87">
        <f t="shared" si="0"/>
        <v>5055.8818333333329</v>
      </c>
      <c r="K21" s="87">
        <f t="shared" si="1"/>
        <v>4550.2936499999996</v>
      </c>
      <c r="L21" s="129">
        <v>0</v>
      </c>
      <c r="M21" s="87">
        <f t="shared" si="3"/>
        <v>9606.1754833333325</v>
      </c>
      <c r="N21" s="87">
        <f>M21/12</f>
        <v>800.51462361111101</v>
      </c>
      <c r="O21" s="87">
        <f t="shared" si="5"/>
        <v>931.55886749624983</v>
      </c>
      <c r="P21" s="87">
        <f t="shared" si="6"/>
        <v>745.24709399699987</v>
      </c>
      <c r="Q21" s="87">
        <f>P21*0.8</f>
        <v>596.19767519759989</v>
      </c>
      <c r="R21" s="20">
        <v>202</v>
      </c>
      <c r="S21" s="20">
        <v>25</v>
      </c>
      <c r="T21" s="88">
        <f>R21*52.65%</f>
        <v>106.35299999999999</v>
      </c>
      <c r="U21" s="74"/>
      <c r="V21" s="93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</row>
    <row r="22" spans="1:116" s="91" customFormat="1" ht="25.5">
      <c r="A22" s="20">
        <v>11</v>
      </c>
      <c r="B22" s="25" t="s">
        <v>160</v>
      </c>
      <c r="C22" s="25">
        <v>120</v>
      </c>
      <c r="D22" s="32">
        <v>2</v>
      </c>
      <c r="E22" s="32">
        <v>11</v>
      </c>
      <c r="F22" s="132" t="s">
        <v>169</v>
      </c>
      <c r="G22" s="25">
        <v>1</v>
      </c>
      <c r="H22" s="25">
        <v>58.15</v>
      </c>
      <c r="I22" s="128">
        <v>214911.93</v>
      </c>
      <c r="J22" s="87">
        <f t="shared" si="0"/>
        <v>3581.8654999999999</v>
      </c>
      <c r="K22" s="87">
        <f t="shared" si="1"/>
        <v>3223.67895</v>
      </c>
      <c r="L22" s="129">
        <v>0</v>
      </c>
      <c r="M22" s="87">
        <f t="shared" si="3"/>
        <v>6805.5444499999994</v>
      </c>
      <c r="N22" s="87">
        <f t="shared" ref="N22:N30" si="7">M22/12</f>
        <v>567.12870416666658</v>
      </c>
      <c r="O22" s="87">
        <f t="shared" si="5"/>
        <v>659.96767303874992</v>
      </c>
      <c r="P22" s="87">
        <f t="shared" si="6"/>
        <v>527.97413843099991</v>
      </c>
      <c r="Q22" s="87">
        <f>P22*0.9</f>
        <v>475.17672458789991</v>
      </c>
      <c r="R22" s="20">
        <v>475</v>
      </c>
      <c r="S22" s="20">
        <v>25</v>
      </c>
      <c r="T22" s="88">
        <f>R22*52.65%</f>
        <v>250.08749999999998</v>
      </c>
      <c r="U22" s="89"/>
      <c r="V22" s="90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</row>
    <row r="23" spans="1:116" s="70" customFormat="1">
      <c r="A23" s="17">
        <v>12</v>
      </c>
      <c r="B23" s="68" t="s">
        <v>160</v>
      </c>
      <c r="C23" s="68">
        <v>120</v>
      </c>
      <c r="D23" s="92">
        <v>3</v>
      </c>
      <c r="E23" s="92">
        <v>12</v>
      </c>
      <c r="F23" s="130" t="s">
        <v>172</v>
      </c>
      <c r="G23" s="68">
        <v>1</v>
      </c>
      <c r="H23" s="68">
        <v>58.15</v>
      </c>
      <c r="I23" s="27">
        <v>214911.93</v>
      </c>
      <c r="J23" s="23">
        <f t="shared" si="0"/>
        <v>3581.8654999999999</v>
      </c>
      <c r="K23" s="23">
        <f t="shared" si="1"/>
        <v>3223.67895</v>
      </c>
      <c r="L23" s="131">
        <f t="shared" si="2"/>
        <v>1074.5596499999999</v>
      </c>
      <c r="M23" s="23">
        <f t="shared" si="3"/>
        <v>7880.1040999999996</v>
      </c>
      <c r="N23" s="23">
        <f t="shared" si="7"/>
        <v>656.67534166666667</v>
      </c>
      <c r="O23" s="23">
        <f t="shared" si="5"/>
        <v>764.1730950975001</v>
      </c>
      <c r="P23" s="23">
        <f t="shared" si="6"/>
        <v>611.3384760780001</v>
      </c>
      <c r="Q23" s="23">
        <f>P23*1</f>
        <v>611.3384760780001</v>
      </c>
      <c r="R23" s="17">
        <v>611</v>
      </c>
      <c r="S23" s="17">
        <v>25</v>
      </c>
      <c r="T23" s="67">
        <f>R23*45.45%</f>
        <v>277.6995</v>
      </c>
      <c r="U23" s="74"/>
      <c r="V23" s="93"/>
    </row>
    <row r="24" spans="1:116" s="91" customFormat="1" ht="25.5">
      <c r="A24" s="20">
        <v>13</v>
      </c>
      <c r="B24" s="25" t="s">
        <v>160</v>
      </c>
      <c r="C24" s="25">
        <v>120</v>
      </c>
      <c r="D24" s="32">
        <v>3</v>
      </c>
      <c r="E24" s="32">
        <v>13</v>
      </c>
      <c r="F24" s="132" t="s">
        <v>164</v>
      </c>
      <c r="G24" s="25">
        <v>2</v>
      </c>
      <c r="H24" s="25">
        <v>82.08</v>
      </c>
      <c r="I24" s="128">
        <v>303352.90999999997</v>
      </c>
      <c r="J24" s="87">
        <f t="shared" si="0"/>
        <v>5055.8818333333329</v>
      </c>
      <c r="K24" s="87">
        <f t="shared" si="1"/>
        <v>4550.2936499999996</v>
      </c>
      <c r="L24" s="129">
        <v>0</v>
      </c>
      <c r="M24" s="87">
        <f t="shared" si="3"/>
        <v>9606.1754833333325</v>
      </c>
      <c r="N24" s="87">
        <f t="shared" si="7"/>
        <v>800.51462361111101</v>
      </c>
      <c r="O24" s="87">
        <f t="shared" si="5"/>
        <v>931.55886749624983</v>
      </c>
      <c r="P24" s="87">
        <f t="shared" si="6"/>
        <v>745.24709399699987</v>
      </c>
      <c r="Q24" s="87">
        <f>P24*0.9</f>
        <v>670.72238459729988</v>
      </c>
      <c r="R24" s="20">
        <v>671</v>
      </c>
      <c r="S24" s="20">
        <v>25</v>
      </c>
      <c r="T24" s="88">
        <f>R24*52.65%</f>
        <v>353.28149999999999</v>
      </c>
      <c r="U24" s="89"/>
      <c r="V24" s="90"/>
    </row>
    <row r="25" spans="1:116" s="91" customFormat="1" ht="25.5">
      <c r="A25" s="20">
        <v>14</v>
      </c>
      <c r="B25" s="25" t="s">
        <v>160</v>
      </c>
      <c r="C25" s="25">
        <v>120</v>
      </c>
      <c r="D25" s="32">
        <v>3</v>
      </c>
      <c r="E25" s="32">
        <v>14</v>
      </c>
      <c r="F25" s="132" t="s">
        <v>170</v>
      </c>
      <c r="G25" s="25">
        <v>2</v>
      </c>
      <c r="H25" s="25">
        <v>82.08</v>
      </c>
      <c r="I25" s="128">
        <v>303352.90999999997</v>
      </c>
      <c r="J25" s="87">
        <f t="shared" si="0"/>
        <v>5055.8818333333329</v>
      </c>
      <c r="K25" s="87">
        <f t="shared" si="1"/>
        <v>4550.2936499999996</v>
      </c>
      <c r="L25" s="129">
        <v>0</v>
      </c>
      <c r="M25" s="87">
        <f t="shared" si="3"/>
        <v>9606.1754833333325</v>
      </c>
      <c r="N25" s="87">
        <f t="shared" si="7"/>
        <v>800.51462361111101</v>
      </c>
      <c r="O25" s="87">
        <f t="shared" si="5"/>
        <v>931.55886749624983</v>
      </c>
      <c r="P25" s="87">
        <f t="shared" si="6"/>
        <v>745.24709399699987</v>
      </c>
      <c r="Q25" s="87">
        <f>P25*0.9</f>
        <v>670.72238459729988</v>
      </c>
      <c r="R25" s="20">
        <v>671</v>
      </c>
      <c r="S25" s="20">
        <v>25</v>
      </c>
      <c r="T25" s="88">
        <f>R25*52.65%</f>
        <v>353.28149999999999</v>
      </c>
      <c r="U25" s="89"/>
      <c r="V25" s="90"/>
    </row>
    <row r="26" spans="1:116" s="70" customFormat="1">
      <c r="A26" s="17">
        <v>15</v>
      </c>
      <c r="B26" s="68" t="s">
        <v>160</v>
      </c>
      <c r="C26" s="68">
        <v>120</v>
      </c>
      <c r="D26" s="92">
        <v>3</v>
      </c>
      <c r="E26" s="92">
        <v>15</v>
      </c>
      <c r="F26" s="133" t="s">
        <v>176</v>
      </c>
      <c r="G26" s="122">
        <v>1</v>
      </c>
      <c r="H26" s="122">
        <v>58.15</v>
      </c>
      <c r="I26" s="123">
        <v>214911.93</v>
      </c>
      <c r="J26" s="124">
        <f t="shared" si="0"/>
        <v>3581.8654999999999</v>
      </c>
      <c r="K26" s="124">
        <f t="shared" si="1"/>
        <v>3223.67895</v>
      </c>
      <c r="L26" s="125">
        <f t="shared" si="2"/>
        <v>1074.5596499999999</v>
      </c>
      <c r="M26" s="124">
        <f t="shared" si="3"/>
        <v>7880.1040999999996</v>
      </c>
      <c r="N26" s="124">
        <f t="shared" si="7"/>
        <v>656.67534166666667</v>
      </c>
      <c r="O26" s="124">
        <f t="shared" si="5"/>
        <v>764.1730950975001</v>
      </c>
      <c r="P26" s="124">
        <f t="shared" si="6"/>
        <v>611.3384760780001</v>
      </c>
      <c r="Q26" s="23"/>
      <c r="R26" s="17"/>
      <c r="S26" s="17"/>
      <c r="T26" s="67"/>
      <c r="U26" s="74"/>
      <c r="V26" s="93"/>
    </row>
    <row r="27" spans="1:116" s="70" customFormat="1">
      <c r="A27" s="17">
        <v>16</v>
      </c>
      <c r="B27" s="68" t="s">
        <v>160</v>
      </c>
      <c r="C27" s="68">
        <v>120</v>
      </c>
      <c r="D27" s="92">
        <v>4</v>
      </c>
      <c r="E27" s="92">
        <v>16</v>
      </c>
      <c r="F27" s="133" t="s">
        <v>176</v>
      </c>
      <c r="G27" s="122">
        <v>1</v>
      </c>
      <c r="H27" s="122">
        <v>58.15</v>
      </c>
      <c r="I27" s="123">
        <v>214911.93</v>
      </c>
      <c r="J27" s="124">
        <f t="shared" si="0"/>
        <v>3581.8654999999999</v>
      </c>
      <c r="K27" s="124">
        <f t="shared" si="1"/>
        <v>3223.67895</v>
      </c>
      <c r="L27" s="125">
        <f t="shared" si="2"/>
        <v>1074.5596499999999</v>
      </c>
      <c r="M27" s="124">
        <f t="shared" si="3"/>
        <v>7880.1040999999996</v>
      </c>
      <c r="N27" s="124">
        <f t="shared" si="7"/>
        <v>656.67534166666667</v>
      </c>
      <c r="O27" s="124">
        <f t="shared" si="5"/>
        <v>764.1730950975001</v>
      </c>
      <c r="P27" s="124">
        <f t="shared" si="6"/>
        <v>611.3384760780001</v>
      </c>
      <c r="Q27" s="23"/>
      <c r="R27" s="17"/>
      <c r="S27" s="17"/>
      <c r="T27" s="67"/>
      <c r="U27" s="74"/>
      <c r="V27" s="93"/>
    </row>
    <row r="28" spans="1:116" s="70" customFormat="1">
      <c r="A28" s="17">
        <v>17</v>
      </c>
      <c r="B28" s="68" t="s">
        <v>160</v>
      </c>
      <c r="C28" s="68">
        <v>120</v>
      </c>
      <c r="D28" s="92">
        <v>4</v>
      </c>
      <c r="E28" s="92">
        <v>17</v>
      </c>
      <c r="F28" s="133" t="s">
        <v>176</v>
      </c>
      <c r="G28" s="122">
        <v>2</v>
      </c>
      <c r="H28" s="122">
        <v>82.08</v>
      </c>
      <c r="I28" s="123">
        <v>303352.90999999997</v>
      </c>
      <c r="J28" s="124">
        <f t="shared" si="0"/>
        <v>5055.8818333333329</v>
      </c>
      <c r="K28" s="124">
        <f t="shared" si="1"/>
        <v>4550.2936499999996</v>
      </c>
      <c r="L28" s="125">
        <f t="shared" si="2"/>
        <v>1516.7645499999999</v>
      </c>
      <c r="M28" s="124">
        <f t="shared" si="3"/>
        <v>11122.940033333332</v>
      </c>
      <c r="N28" s="124">
        <f t="shared" si="7"/>
        <v>926.91166944444433</v>
      </c>
      <c r="O28" s="124">
        <f t="shared" si="5"/>
        <v>1078.6471097325</v>
      </c>
      <c r="P28" s="124">
        <f t="shared" si="6"/>
        <v>862.91768778599999</v>
      </c>
      <c r="Q28" s="23"/>
      <c r="R28" s="17"/>
      <c r="S28" s="17"/>
      <c r="T28" s="67"/>
      <c r="U28" s="74"/>
      <c r="V28" s="93"/>
    </row>
    <row r="29" spans="1:116" s="70" customFormat="1">
      <c r="A29" s="76">
        <v>18</v>
      </c>
      <c r="B29" s="77" t="s">
        <v>160</v>
      </c>
      <c r="C29" s="77">
        <v>120</v>
      </c>
      <c r="D29" s="108">
        <v>4</v>
      </c>
      <c r="E29" s="108">
        <v>18</v>
      </c>
      <c r="F29" s="134" t="s">
        <v>176</v>
      </c>
      <c r="G29" s="135">
        <v>2</v>
      </c>
      <c r="H29" s="135">
        <v>82.08</v>
      </c>
      <c r="I29" s="123">
        <v>303352.90999999997</v>
      </c>
      <c r="J29" s="136">
        <f t="shared" si="0"/>
        <v>5055.8818333333329</v>
      </c>
      <c r="K29" s="136">
        <f t="shared" si="1"/>
        <v>4550.2936499999996</v>
      </c>
      <c r="L29" s="125">
        <f t="shared" si="2"/>
        <v>1516.7645499999999</v>
      </c>
      <c r="M29" s="136">
        <f t="shared" si="3"/>
        <v>11122.940033333332</v>
      </c>
      <c r="N29" s="136">
        <f t="shared" si="7"/>
        <v>926.91166944444433</v>
      </c>
      <c r="O29" s="136">
        <f t="shared" si="5"/>
        <v>1078.6471097325</v>
      </c>
      <c r="P29" s="136">
        <f t="shared" si="6"/>
        <v>862.91768778599999</v>
      </c>
      <c r="Q29" s="78"/>
      <c r="R29" s="76"/>
      <c r="S29" s="17"/>
      <c r="T29" s="67"/>
      <c r="U29" s="109"/>
      <c r="V29" s="110"/>
    </row>
    <row r="30" spans="1:116" s="70" customFormat="1">
      <c r="A30" s="17">
        <v>19</v>
      </c>
      <c r="B30" s="68" t="s">
        <v>160</v>
      </c>
      <c r="C30" s="68">
        <v>120</v>
      </c>
      <c r="D30" s="92">
        <v>4</v>
      </c>
      <c r="E30" s="92">
        <v>19</v>
      </c>
      <c r="F30" s="133" t="s">
        <v>176</v>
      </c>
      <c r="G30" s="122">
        <v>1</v>
      </c>
      <c r="H30" s="122">
        <v>58.15</v>
      </c>
      <c r="I30" s="123">
        <v>214911.93</v>
      </c>
      <c r="J30" s="124">
        <f t="shared" si="0"/>
        <v>3581.8654999999999</v>
      </c>
      <c r="K30" s="124">
        <f t="shared" si="1"/>
        <v>3223.67895</v>
      </c>
      <c r="L30" s="125">
        <f t="shared" si="2"/>
        <v>1074.5596499999999</v>
      </c>
      <c r="M30" s="124">
        <f t="shared" si="3"/>
        <v>7880.1040999999996</v>
      </c>
      <c r="N30" s="124">
        <f t="shared" si="7"/>
        <v>656.67534166666667</v>
      </c>
      <c r="O30" s="124">
        <f t="shared" si="5"/>
        <v>764.1730950975001</v>
      </c>
      <c r="P30" s="124">
        <f t="shared" si="6"/>
        <v>611.3384760780001</v>
      </c>
      <c r="Q30" s="23"/>
      <c r="R30" s="17"/>
      <c r="S30" s="17"/>
      <c r="T30" s="67"/>
      <c r="U30" s="109"/>
      <c r="V30" s="110"/>
    </row>
    <row r="31" spans="1:116" s="31" customFormat="1">
      <c r="A31" s="41"/>
      <c r="B31" s="79"/>
      <c r="C31" s="80"/>
      <c r="D31" s="81"/>
      <c r="E31" s="81"/>
      <c r="F31" s="105"/>
      <c r="G31" s="79"/>
      <c r="H31" s="79"/>
      <c r="I31" s="82"/>
      <c r="J31" s="42"/>
      <c r="K31" s="42"/>
      <c r="L31" s="100"/>
      <c r="M31" s="42"/>
      <c r="N31" s="42"/>
      <c r="O31" s="42"/>
      <c r="P31" s="42"/>
      <c r="Q31" s="42"/>
      <c r="R31" s="41"/>
      <c r="S31" s="41"/>
      <c r="T31" s="85"/>
      <c r="U31" s="83"/>
      <c r="V31" s="84"/>
    </row>
    <row r="32" spans="1:116" s="31" customFormat="1">
      <c r="A32" s="41"/>
      <c r="B32" s="79"/>
      <c r="C32" s="86"/>
      <c r="D32" s="81"/>
      <c r="E32" s="81"/>
      <c r="F32" s="106"/>
      <c r="G32" s="79"/>
      <c r="H32" s="79"/>
      <c r="I32" s="82"/>
      <c r="J32" s="42"/>
      <c r="K32" s="42"/>
      <c r="L32" s="100"/>
      <c r="M32" s="42"/>
      <c r="N32" s="42"/>
      <c r="O32" s="42"/>
      <c r="P32" s="42"/>
      <c r="Q32" s="42"/>
      <c r="R32" s="41"/>
      <c r="S32" s="41"/>
      <c r="T32" s="85"/>
      <c r="U32" s="83"/>
      <c r="V32" s="84"/>
    </row>
    <row r="33" spans="1:23">
      <c r="B33" s="1"/>
      <c r="M33" s="1"/>
      <c r="Q33" s="1"/>
      <c r="U33" s="43"/>
    </row>
    <row r="34" spans="1:23">
      <c r="A34" s="1"/>
      <c r="B34" s="1" t="s">
        <v>153</v>
      </c>
      <c r="C34" s="4"/>
      <c r="D34" s="4"/>
      <c r="E34" s="4"/>
      <c r="F34" s="107"/>
      <c r="H34" s="1"/>
      <c r="I34" s="4"/>
      <c r="K34" s="1" t="s">
        <v>154</v>
      </c>
      <c r="M34" s="4"/>
      <c r="N34" s="1"/>
      <c r="Q34" s="2"/>
      <c r="R34" s="2"/>
      <c r="S34" s="1" t="s">
        <v>155</v>
      </c>
      <c r="T34" s="12"/>
      <c r="U34" s="43"/>
      <c r="V34" s="14"/>
    </row>
    <row r="35" spans="1:23">
      <c r="A35" s="1"/>
      <c r="B35" s="1" t="s">
        <v>175</v>
      </c>
      <c r="C35" s="4"/>
      <c r="D35" s="14"/>
      <c r="E35" s="4"/>
      <c r="F35" s="107"/>
      <c r="H35" s="1"/>
      <c r="I35" s="4"/>
      <c r="K35" s="2"/>
      <c r="M35" s="4"/>
      <c r="N35" s="1"/>
      <c r="Q35" s="2"/>
      <c r="R35" s="2"/>
      <c r="S35" s="1" t="s">
        <v>41</v>
      </c>
      <c r="T35" s="6"/>
      <c r="U35" s="43"/>
      <c r="V35" s="14"/>
      <c r="W35" s="71"/>
    </row>
    <row r="36" spans="1:23">
      <c r="A36" s="1"/>
      <c r="B36" s="1" t="s">
        <v>156</v>
      </c>
      <c r="C36" s="4"/>
      <c r="D36" s="14"/>
      <c r="E36" s="4"/>
      <c r="F36" s="107"/>
      <c r="I36" s="4"/>
      <c r="K36" s="1"/>
      <c r="M36" s="4"/>
      <c r="P36" s="4"/>
      <c r="Q36" s="4"/>
      <c r="R36" s="14"/>
      <c r="S36" s="9" t="s">
        <v>43</v>
      </c>
      <c r="T36" s="4"/>
      <c r="U36" s="14"/>
      <c r="V36" s="14"/>
    </row>
    <row r="37" spans="1:23">
      <c r="B37" s="1"/>
      <c r="C37" s="4"/>
      <c r="D37" s="14"/>
      <c r="F37" s="107"/>
      <c r="I37" s="4"/>
      <c r="M37" s="4"/>
      <c r="P37" s="4"/>
      <c r="Q37" s="4"/>
      <c r="R37" s="14"/>
      <c r="S37" s="43"/>
      <c r="T37" s="4"/>
      <c r="U37" s="14"/>
      <c r="V37" s="14"/>
    </row>
    <row r="38" spans="1:23">
      <c r="B38" s="1"/>
      <c r="F38" s="107"/>
      <c r="I38" s="4"/>
      <c r="M38" s="4"/>
      <c r="Q38" s="2"/>
      <c r="R38" s="2"/>
      <c r="S38" s="43"/>
      <c r="T38" s="4"/>
      <c r="U38" s="14"/>
      <c r="V38" s="14"/>
    </row>
    <row r="39" spans="1:23">
      <c r="R39" s="2"/>
      <c r="S39" s="2"/>
      <c r="T39" s="43"/>
      <c r="U39" s="43"/>
    </row>
    <row r="40" spans="1:23">
      <c r="Q40" s="1"/>
      <c r="R40" s="2"/>
      <c r="S40" s="2"/>
      <c r="T40" s="43"/>
      <c r="U40" s="43"/>
    </row>
    <row r="41" spans="1:23">
      <c r="Q41" s="1"/>
      <c r="R41" s="2"/>
      <c r="S41" s="2"/>
      <c r="T41" s="43"/>
      <c r="U41" s="43"/>
    </row>
    <row r="42" spans="1:23">
      <c r="Q42" s="1"/>
      <c r="R42" s="2"/>
      <c r="S42" s="2"/>
      <c r="T42" s="43"/>
      <c r="U42" s="43"/>
    </row>
    <row r="44" spans="1:23">
      <c r="A44" s="2"/>
      <c r="M44" s="1"/>
      <c r="Q44" s="2"/>
      <c r="R44" s="2"/>
      <c r="S44" s="2"/>
      <c r="T44" s="43"/>
      <c r="U44" s="43"/>
    </row>
    <row r="45" spans="1:23">
      <c r="A45" s="2"/>
      <c r="M45" s="3"/>
      <c r="Q45" s="2"/>
      <c r="R45" s="2"/>
      <c r="S45" s="2"/>
      <c r="T45" s="43"/>
      <c r="U45" s="43"/>
    </row>
    <row r="46" spans="1:23">
      <c r="A46" s="2"/>
      <c r="R46" s="2"/>
      <c r="S46" s="2"/>
      <c r="T46" s="43"/>
      <c r="U46" s="43"/>
    </row>
    <row r="47" spans="1:23">
      <c r="A47" s="2"/>
      <c r="Q47" s="2"/>
      <c r="R47" s="2"/>
      <c r="S47" s="2"/>
      <c r="T47" s="43"/>
      <c r="U47" s="43"/>
    </row>
    <row r="48" spans="1:23">
      <c r="A48" s="2"/>
      <c r="R48" s="2"/>
      <c r="S48" s="2"/>
      <c r="T48" s="43"/>
      <c r="U48" s="43"/>
    </row>
    <row r="53" spans="10:10">
      <c r="J53" s="1"/>
    </row>
    <row r="54" spans="10:10">
      <c r="J54" s="1"/>
    </row>
    <row r="55" spans="10:10">
      <c r="J55" s="1"/>
    </row>
  </sheetData>
  <pageMargins left="0.15748031496062992" right="0.15748031496062992" top="0.15748031496062992" bottom="0.19685039370078741" header="0.15748031496062992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47"/>
  <sheetViews>
    <sheetView tabSelected="1" topLeftCell="A15" workbookViewId="0">
      <selection activeCell="S22" sqref="S22"/>
    </sheetView>
  </sheetViews>
  <sheetFormatPr defaultRowHeight="12.75"/>
  <cols>
    <col min="1" max="1" width="4.5703125" style="4" customWidth="1"/>
    <col min="2" max="2" width="14.5703125" style="2" customWidth="1"/>
    <col min="3" max="3" width="3.85546875" style="2" customWidth="1"/>
    <col min="4" max="4" width="4.140625" style="70" customWidth="1"/>
    <col min="5" max="5" width="3.42578125" style="70" bestFit="1" customWidth="1"/>
    <col min="6" max="6" width="15.140625" style="102" customWidth="1"/>
    <col min="7" max="7" width="4.140625" style="70" customWidth="1"/>
    <col min="8" max="8" width="6.140625" style="70" customWidth="1"/>
    <col min="9" max="9" width="10.28515625" style="19" customWidth="1"/>
    <col min="10" max="10" width="10.5703125" style="4" customWidth="1"/>
    <col min="11" max="11" width="10.85546875" style="4" customWidth="1"/>
    <col min="12" max="12" width="9.140625" style="4" customWidth="1"/>
    <col min="13" max="13" width="8.85546875" style="2" customWidth="1"/>
    <col min="14" max="16" width="9.140625" style="2" customWidth="1"/>
    <col min="17" max="17" width="9.140625" style="140" customWidth="1"/>
    <col min="18" max="18" width="9.140625" style="2" customWidth="1"/>
    <col min="19" max="19" width="8.7109375" style="43" customWidth="1"/>
    <col min="20" max="20" width="6.5703125" style="4" customWidth="1"/>
    <col min="21" max="21" width="4.7109375" style="4" customWidth="1"/>
    <col min="22" max="22" width="9" style="14" customWidth="1"/>
    <col min="23" max="23" width="9.140625" style="73"/>
    <col min="24" max="24" width="9.140625" style="43"/>
    <col min="25" max="16384" width="9.140625" style="2"/>
  </cols>
  <sheetData>
    <row r="1" spans="1:24" hidden="1"/>
    <row r="2" spans="1:24" hidden="1"/>
    <row r="3" spans="1:24" hidden="1"/>
    <row r="4" spans="1:24" hidden="1"/>
    <row r="7" spans="1:24" hidden="1"/>
    <row r="10" spans="1:24" s="1" customFormat="1">
      <c r="A10" s="5" t="s">
        <v>34</v>
      </c>
      <c r="D10" s="91"/>
      <c r="E10" s="91"/>
      <c r="F10" s="102"/>
      <c r="G10" s="91"/>
      <c r="H10" s="91"/>
      <c r="I10" s="7"/>
      <c r="J10" s="8"/>
      <c r="K10" s="8"/>
      <c r="L10" s="8"/>
      <c r="N10" s="69" t="s">
        <v>190</v>
      </c>
      <c r="Q10" s="138"/>
      <c r="S10" s="9"/>
      <c r="T10" s="8"/>
      <c r="U10" s="8"/>
      <c r="V10" s="10"/>
      <c r="W10" s="72"/>
      <c r="X10" s="9"/>
    </row>
    <row r="11" spans="1:24" s="12" customFormat="1">
      <c r="A11" s="5" t="s">
        <v>189</v>
      </c>
      <c r="D11" s="5"/>
      <c r="E11" s="5"/>
      <c r="F11" s="102"/>
      <c r="G11" s="5"/>
      <c r="H11" s="5"/>
      <c r="I11" s="7"/>
      <c r="J11" s="5"/>
      <c r="K11" s="5"/>
      <c r="L11" s="5"/>
      <c r="Q11" s="139"/>
      <c r="S11" s="13"/>
      <c r="T11" s="5"/>
      <c r="U11" s="8"/>
      <c r="V11" s="10"/>
      <c r="W11" s="72"/>
      <c r="X11" s="13"/>
    </row>
    <row r="12" spans="1:24" s="12" customFormat="1">
      <c r="A12" s="5" t="s">
        <v>36</v>
      </c>
      <c r="D12" s="5"/>
      <c r="E12" s="5"/>
      <c r="F12" s="102"/>
      <c r="G12" s="5"/>
      <c r="H12" s="5"/>
      <c r="I12" s="7"/>
      <c r="J12" s="5"/>
      <c r="K12" s="5"/>
      <c r="L12" s="5"/>
      <c r="Q12" s="139"/>
      <c r="S12" s="13"/>
      <c r="T12" s="5"/>
      <c r="U12" s="8"/>
      <c r="V12" s="10"/>
      <c r="W12" s="72"/>
      <c r="X12" s="13"/>
    </row>
    <row r="13" spans="1:24" s="12" customFormat="1">
      <c r="A13" s="5" t="s">
        <v>37</v>
      </c>
      <c r="D13" s="5"/>
      <c r="E13" s="5"/>
      <c r="F13" s="102"/>
      <c r="G13" s="5"/>
      <c r="H13" s="5"/>
      <c r="I13" s="7"/>
      <c r="J13" s="5"/>
      <c r="K13" s="5"/>
      <c r="L13" s="5"/>
      <c r="Q13" s="139"/>
      <c r="S13" s="13"/>
      <c r="T13" s="5"/>
      <c r="U13" s="8"/>
      <c r="V13" s="10"/>
      <c r="W13" s="72"/>
      <c r="X13" s="13"/>
    </row>
    <row r="14" spans="1:24" hidden="1"/>
    <row r="15" spans="1:24">
      <c r="F15" s="103"/>
      <c r="G15" s="8"/>
      <c r="H15" s="8"/>
      <c r="I15" s="8"/>
      <c r="J15" s="8"/>
      <c r="K15" s="8"/>
      <c r="L15" s="8"/>
      <c r="M15" s="8" t="s">
        <v>191</v>
      </c>
      <c r="N15" s="8"/>
      <c r="O15" s="8"/>
      <c r="P15" s="8"/>
      <c r="Q15" s="141"/>
      <c r="R15" s="8"/>
      <c r="S15" s="8"/>
    </row>
    <row r="16" spans="1:24">
      <c r="F16" s="104"/>
      <c r="G16" s="5"/>
      <c r="H16" s="91"/>
      <c r="I16" s="1"/>
      <c r="J16" s="1"/>
      <c r="K16" s="1"/>
      <c r="L16" s="1"/>
      <c r="M16" s="8" t="s">
        <v>162</v>
      </c>
      <c r="N16" s="8"/>
      <c r="O16" s="8"/>
      <c r="P16" s="8"/>
      <c r="Q16" s="141"/>
      <c r="R16" s="8"/>
      <c r="S16" s="8"/>
    </row>
    <row r="17" spans="1:36">
      <c r="F17" s="104"/>
      <c r="G17" s="5"/>
      <c r="H17" s="91"/>
      <c r="I17" s="1"/>
      <c r="J17" s="1"/>
      <c r="K17" s="1"/>
      <c r="L17" s="1"/>
      <c r="M17" s="8"/>
      <c r="N17" s="8"/>
      <c r="O17" s="8"/>
      <c r="P17" s="8"/>
      <c r="Q17" s="141"/>
      <c r="R17" s="8"/>
      <c r="S17" s="8"/>
    </row>
    <row r="18" spans="1:36" s="4" customFormat="1" ht="157.5">
      <c r="A18" s="16" t="s">
        <v>33</v>
      </c>
      <c r="B18" s="17" t="s">
        <v>26</v>
      </c>
      <c r="C18" s="17" t="s">
        <v>27</v>
      </c>
      <c r="D18" s="17" t="s">
        <v>29</v>
      </c>
      <c r="E18" s="17" t="s">
        <v>30</v>
      </c>
      <c r="F18" s="16" t="s">
        <v>152</v>
      </c>
      <c r="G18" s="17" t="s">
        <v>31</v>
      </c>
      <c r="H18" s="16" t="s">
        <v>5</v>
      </c>
      <c r="I18" s="16" t="s">
        <v>47</v>
      </c>
      <c r="J18" s="16" t="s">
        <v>0</v>
      </c>
      <c r="K18" s="16" t="s">
        <v>178</v>
      </c>
      <c r="L18" s="16" t="s">
        <v>179</v>
      </c>
      <c r="M18" s="16" t="s">
        <v>6</v>
      </c>
      <c r="N18" s="16" t="s">
        <v>7</v>
      </c>
      <c r="O18" s="66" t="s">
        <v>151</v>
      </c>
      <c r="P18" s="66" t="s">
        <v>180</v>
      </c>
      <c r="Q18" s="143" t="s">
        <v>184</v>
      </c>
      <c r="R18" s="16" t="s">
        <v>3</v>
      </c>
      <c r="S18" s="18" t="s">
        <v>8</v>
      </c>
      <c r="T18" s="16" t="s">
        <v>32</v>
      </c>
      <c r="U18" s="16" t="s">
        <v>39</v>
      </c>
      <c r="V18" s="18" t="s">
        <v>58</v>
      </c>
      <c r="W18" s="14"/>
      <c r="X18" s="14"/>
    </row>
    <row r="19" spans="1:36" s="4" customFormat="1">
      <c r="A19" s="17">
        <v>0</v>
      </c>
      <c r="B19" s="17">
        <v>0</v>
      </c>
      <c r="C19" s="17">
        <v>0</v>
      </c>
      <c r="D19" s="17">
        <v>0</v>
      </c>
      <c r="E19" s="17">
        <v>0</v>
      </c>
      <c r="F19" s="16">
        <v>0</v>
      </c>
      <c r="G19" s="17">
        <v>0</v>
      </c>
      <c r="H19" s="16">
        <v>1</v>
      </c>
      <c r="I19" s="21">
        <v>2</v>
      </c>
      <c r="J19" s="17">
        <v>3</v>
      </c>
      <c r="K19" s="17">
        <v>4</v>
      </c>
      <c r="L19" s="17">
        <v>5</v>
      </c>
      <c r="M19" s="17">
        <v>6</v>
      </c>
      <c r="N19" s="17">
        <v>7</v>
      </c>
      <c r="O19" s="17" t="s">
        <v>149</v>
      </c>
      <c r="P19" s="17" t="s">
        <v>181</v>
      </c>
      <c r="Q19" s="68" t="s">
        <v>187</v>
      </c>
      <c r="R19" s="17">
        <v>8</v>
      </c>
      <c r="S19" s="22">
        <v>9</v>
      </c>
      <c r="T19" s="17">
        <v>10</v>
      </c>
      <c r="U19" s="17">
        <v>11</v>
      </c>
      <c r="V19" s="75">
        <v>12</v>
      </c>
      <c r="W19" s="74"/>
      <c r="X19" s="14"/>
    </row>
    <row r="20" spans="1:36" s="4" customFormat="1" ht="76.5">
      <c r="A20" s="17">
        <v>0</v>
      </c>
      <c r="B20" s="17" t="s">
        <v>4</v>
      </c>
      <c r="C20" s="17" t="s">
        <v>4</v>
      </c>
      <c r="D20" s="17" t="s">
        <v>4</v>
      </c>
      <c r="E20" s="17" t="s">
        <v>4</v>
      </c>
      <c r="F20" s="16"/>
      <c r="G20" s="17" t="s">
        <v>4</v>
      </c>
      <c r="H20" s="16" t="s">
        <v>4</v>
      </c>
      <c r="I20" s="17" t="s">
        <v>4</v>
      </c>
      <c r="J20" s="17" t="s">
        <v>48</v>
      </c>
      <c r="K20" s="17" t="s">
        <v>49</v>
      </c>
      <c r="L20" s="17" t="s">
        <v>50</v>
      </c>
      <c r="M20" s="17" t="s">
        <v>51</v>
      </c>
      <c r="N20" s="17" t="s">
        <v>52</v>
      </c>
      <c r="O20" s="16" t="s">
        <v>182</v>
      </c>
      <c r="P20" s="16" t="s">
        <v>185</v>
      </c>
      <c r="Q20" s="144" t="s">
        <v>188</v>
      </c>
      <c r="R20" s="17" t="s">
        <v>186</v>
      </c>
      <c r="S20" s="18" t="s">
        <v>54</v>
      </c>
      <c r="T20" s="17"/>
      <c r="U20" s="17"/>
      <c r="V20" s="23"/>
      <c r="W20" s="74"/>
      <c r="X20" s="14"/>
    </row>
    <row r="21" spans="1:36" s="147" customFormat="1" ht="25.5">
      <c r="A21" s="25">
        <v>1</v>
      </c>
      <c r="B21" s="137" t="s">
        <v>160</v>
      </c>
      <c r="C21" s="25">
        <v>120</v>
      </c>
      <c r="D21" s="32">
        <v>2</v>
      </c>
      <c r="E21" s="32">
        <v>8</v>
      </c>
      <c r="F21" s="149" t="s">
        <v>192</v>
      </c>
      <c r="G21" s="25">
        <v>1</v>
      </c>
      <c r="H21" s="25">
        <v>58.15</v>
      </c>
      <c r="I21" s="145">
        <v>214911.93</v>
      </c>
      <c r="J21" s="88">
        <f t="shared" ref="J21:J22" si="0">I21/60</f>
        <v>3581.8654999999999</v>
      </c>
      <c r="K21" s="88">
        <f t="shared" ref="K21" si="1">I21*1.5%</f>
        <v>3223.67895</v>
      </c>
      <c r="L21" s="87">
        <v>0</v>
      </c>
      <c r="M21" s="88">
        <f t="shared" ref="M21" si="2">J21+K21+L21</f>
        <v>6805.5444499999994</v>
      </c>
      <c r="N21" s="88">
        <f t="shared" ref="N21" si="3">M21/12</f>
        <v>567.12870416666658</v>
      </c>
      <c r="O21" s="88">
        <f t="shared" ref="O21:O22" si="4">(N21*116.37)/100</f>
        <v>659.96767303874992</v>
      </c>
      <c r="P21" s="88">
        <f t="shared" ref="P21:P22" si="5">(O21*106.61)/100</f>
        <v>703.59153622661131</v>
      </c>
      <c r="Q21" s="88">
        <f t="shared" ref="Q21:Q22" si="6">(P21*105.14)/100</f>
        <v>739.75614118865906</v>
      </c>
      <c r="R21" s="88">
        <f t="shared" ref="R21:R22" si="7">Q21*0.8</f>
        <v>591.80491295092725</v>
      </c>
      <c r="S21" s="88">
        <f>R21*0.9</f>
        <v>532.62442165583457</v>
      </c>
      <c r="T21" s="25">
        <v>533</v>
      </c>
      <c r="U21" s="25">
        <v>25</v>
      </c>
      <c r="V21" s="88">
        <f>T21*52.65%</f>
        <v>280.62449999999995</v>
      </c>
      <c r="W21" s="146"/>
      <c r="X21" s="146"/>
    </row>
    <row r="22" spans="1:36" s="148" customFormat="1" ht="25.5">
      <c r="A22" s="20">
        <v>2</v>
      </c>
      <c r="B22" s="137" t="s">
        <v>160</v>
      </c>
      <c r="C22" s="25">
        <v>120</v>
      </c>
      <c r="D22" s="32">
        <v>4</v>
      </c>
      <c r="E22" s="32">
        <v>18</v>
      </c>
      <c r="F22" s="149" t="s">
        <v>193</v>
      </c>
      <c r="G22" s="25">
        <v>2</v>
      </c>
      <c r="H22" s="25">
        <v>82.08</v>
      </c>
      <c r="I22" s="128">
        <v>303352.90999999997</v>
      </c>
      <c r="J22" s="87">
        <f t="shared" si="0"/>
        <v>5055.8818333333329</v>
      </c>
      <c r="K22" s="87">
        <f t="shared" ref="K22" si="8">I22*1.5%</f>
        <v>4550.2936499999996</v>
      </c>
      <c r="L22" s="87">
        <f t="shared" ref="L22" si="9">I22*0.5%</f>
        <v>1516.7645499999999</v>
      </c>
      <c r="M22" s="87">
        <f t="shared" ref="M22" si="10">J22+K22+L22</f>
        <v>11122.940033333332</v>
      </c>
      <c r="N22" s="87">
        <f t="shared" ref="N22" si="11">M22/12</f>
        <v>926.91166944444433</v>
      </c>
      <c r="O22" s="87">
        <f t="shared" si="4"/>
        <v>1078.6471097325</v>
      </c>
      <c r="P22" s="88">
        <f t="shared" si="5"/>
        <v>1149.9456836858183</v>
      </c>
      <c r="Q22" s="88">
        <f t="shared" si="6"/>
        <v>1209.0528918272694</v>
      </c>
      <c r="R22" s="88">
        <f t="shared" si="7"/>
        <v>967.24231346181557</v>
      </c>
      <c r="S22" s="87">
        <f>R22*0.9</f>
        <v>870.518082115634</v>
      </c>
      <c r="T22" s="20">
        <v>871</v>
      </c>
      <c r="U22" s="20">
        <v>25</v>
      </c>
      <c r="V22" s="88">
        <f t="shared" ref="V22" si="12">T22*45.45%</f>
        <v>395.86950000000002</v>
      </c>
      <c r="W22" s="83"/>
      <c r="X22" s="84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s="31" customFormat="1">
      <c r="A23" s="41"/>
      <c r="B23" s="79"/>
      <c r="C23" s="86"/>
      <c r="D23" s="86"/>
      <c r="E23" s="86"/>
      <c r="F23" s="106"/>
      <c r="G23" s="80"/>
      <c r="H23" s="80"/>
      <c r="I23" s="82"/>
      <c r="J23" s="42"/>
      <c r="K23" s="42"/>
      <c r="L23" s="42"/>
      <c r="M23" s="42"/>
      <c r="N23" s="42"/>
      <c r="O23" s="42"/>
      <c r="P23" s="42"/>
      <c r="Q23" s="142"/>
      <c r="R23" s="42"/>
      <c r="S23" s="42"/>
      <c r="T23" s="41"/>
      <c r="U23" s="41"/>
      <c r="V23" s="85"/>
      <c r="W23" s="83"/>
      <c r="X23" s="84"/>
    </row>
    <row r="24" spans="1:36" s="31" customFormat="1">
      <c r="A24" s="41"/>
      <c r="B24" s="79"/>
      <c r="C24" s="86"/>
      <c r="D24" s="86"/>
      <c r="E24" s="86"/>
      <c r="F24" s="106"/>
      <c r="G24" s="80"/>
      <c r="H24" s="80"/>
      <c r="I24" s="82"/>
      <c r="J24" s="42"/>
      <c r="K24" s="42"/>
      <c r="L24" s="42"/>
      <c r="M24" s="42"/>
      <c r="N24" s="42"/>
      <c r="O24" s="42"/>
      <c r="P24" s="42"/>
      <c r="Q24" s="142"/>
      <c r="R24" s="42"/>
      <c r="S24" s="42"/>
      <c r="T24" s="41"/>
      <c r="U24" s="41"/>
      <c r="V24" s="85"/>
      <c r="W24" s="83"/>
      <c r="X24" s="84"/>
    </row>
    <row r="25" spans="1:36">
      <c r="B25" s="1"/>
      <c r="M25" s="1"/>
      <c r="S25" s="1"/>
      <c r="W25" s="43"/>
    </row>
    <row r="26" spans="1:36">
      <c r="A26" s="1"/>
      <c r="B26" s="1"/>
      <c r="C26" s="4"/>
      <c r="D26" s="4"/>
      <c r="E26" s="4"/>
      <c r="F26" s="107"/>
      <c r="H26" s="91"/>
      <c r="I26" s="4"/>
      <c r="K26" s="1"/>
      <c r="M26" s="4"/>
      <c r="N26" s="1"/>
      <c r="S26" s="2"/>
      <c r="T26" s="1" t="s">
        <v>155</v>
      </c>
      <c r="V26" s="12"/>
      <c r="W26" s="43"/>
      <c r="X26" s="14"/>
    </row>
    <row r="27" spans="1:36">
      <c r="A27" s="1"/>
      <c r="B27" s="1"/>
      <c r="C27" s="4"/>
      <c r="D27" s="14"/>
      <c r="E27" s="4"/>
      <c r="F27" s="107"/>
      <c r="H27" s="91"/>
      <c r="I27" s="4"/>
      <c r="K27" s="1"/>
      <c r="M27" s="4"/>
      <c r="N27" s="1"/>
      <c r="S27" s="2"/>
      <c r="T27" s="1" t="s">
        <v>41</v>
      </c>
      <c r="V27" s="6"/>
      <c r="W27" s="43"/>
      <c r="X27" s="14"/>
      <c r="Y27" s="71"/>
    </row>
    <row r="28" spans="1:36">
      <c r="A28" s="1"/>
      <c r="B28" s="1"/>
      <c r="C28" s="4"/>
      <c r="D28" s="14"/>
      <c r="E28" s="4"/>
      <c r="F28" s="70"/>
      <c r="I28" s="4"/>
      <c r="K28" s="1"/>
      <c r="M28" s="4"/>
      <c r="R28" s="4"/>
      <c r="S28" s="4"/>
      <c r="T28" s="9" t="s">
        <v>183</v>
      </c>
      <c r="V28" s="4"/>
      <c r="W28" s="14"/>
      <c r="X28" s="14"/>
    </row>
    <row r="29" spans="1:36">
      <c r="B29" s="1"/>
      <c r="C29" s="4"/>
      <c r="D29" s="14"/>
      <c r="F29" s="107"/>
      <c r="I29" s="4"/>
      <c r="M29" s="4"/>
      <c r="R29" s="4"/>
      <c r="S29" s="4"/>
      <c r="T29" s="14"/>
      <c r="U29" s="43"/>
      <c r="V29" s="4"/>
      <c r="W29" s="14"/>
      <c r="X29" s="14"/>
    </row>
    <row r="30" spans="1:36">
      <c r="B30" s="1"/>
      <c r="F30" s="107"/>
      <c r="I30" s="4"/>
      <c r="M30" s="4"/>
      <c r="S30" s="2"/>
      <c r="T30" s="2"/>
      <c r="U30" s="43"/>
      <c r="V30" s="4"/>
      <c r="W30" s="14"/>
      <c r="X30" s="14"/>
    </row>
    <row r="31" spans="1:36">
      <c r="T31" s="2"/>
      <c r="U31" s="2"/>
      <c r="V31" s="43"/>
      <c r="W31" s="43"/>
    </row>
    <row r="32" spans="1:36">
      <c r="S32" s="1"/>
      <c r="T32" s="2"/>
      <c r="U32" s="2"/>
      <c r="V32" s="43"/>
      <c r="W32" s="43"/>
    </row>
    <row r="33" spans="1:23">
      <c r="S33" s="1"/>
      <c r="T33" s="2"/>
      <c r="U33" s="2"/>
      <c r="V33" s="43"/>
      <c r="W33" s="43"/>
    </row>
    <row r="34" spans="1:23">
      <c r="S34" s="1"/>
      <c r="T34" s="2"/>
      <c r="U34" s="2"/>
      <c r="V34" s="43"/>
      <c r="W34" s="43"/>
    </row>
    <row r="36" spans="1:23">
      <c r="A36" s="2"/>
      <c r="M36" s="1"/>
      <c r="S36" s="2"/>
      <c r="T36" s="2"/>
      <c r="U36" s="2"/>
      <c r="V36" s="43"/>
      <c r="W36" s="43"/>
    </row>
    <row r="37" spans="1:23">
      <c r="A37" s="2"/>
      <c r="M37" s="3"/>
      <c r="S37" s="2"/>
      <c r="T37" s="2"/>
      <c r="U37" s="2"/>
      <c r="V37" s="43"/>
      <c r="W37" s="43"/>
    </row>
    <row r="38" spans="1:23">
      <c r="A38" s="2"/>
      <c r="T38" s="2"/>
      <c r="U38" s="2"/>
      <c r="V38" s="43"/>
      <c r="W38" s="43"/>
    </row>
    <row r="39" spans="1:23">
      <c r="A39" s="2"/>
      <c r="S39" s="2"/>
      <c r="T39" s="2"/>
      <c r="U39" s="2"/>
      <c r="V39" s="43"/>
      <c r="W39" s="43"/>
    </row>
    <row r="40" spans="1:23">
      <c r="A40" s="2"/>
      <c r="T40" s="2"/>
      <c r="U40" s="2"/>
      <c r="V40" s="43"/>
      <c r="W40" s="43"/>
    </row>
    <row r="45" spans="1:23">
      <c r="J45" s="1"/>
    </row>
    <row r="46" spans="1:23">
      <c r="J46" s="1"/>
    </row>
    <row r="47" spans="1:23">
      <c r="J47" s="1"/>
    </row>
  </sheetData>
  <pageMargins left="0.17" right="0.17" top="0.23" bottom="0.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01.2022</vt:lpstr>
      <vt:lpstr>SPECIALISTI</vt:lpstr>
      <vt:lpstr>chirii 2025</vt:lpstr>
      <vt:lpstr>'01.2022'!Print_Area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2025-12-15T12:07:23Z</dcterms:modified>
</cp:coreProperties>
</file>